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60" windowWidth="15576" windowHeight="10992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'!$A$7:$AR$83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'!$4:$7</definedName>
    <definedName name="_xlnm.Print_Area" localSheetId="2">'Выполнение работ'!$A$1:$Q$81</definedName>
    <definedName name="_xlnm.Print_Area" localSheetId="3">'Финансирование '!$A$2:$AR$92</definedName>
  </definedNames>
  <calcPr calcId="124519"/>
</workbook>
</file>

<file path=xl/calcChain.xml><?xml version="1.0" encoding="utf-8"?>
<calcChain xmlns="http://schemas.openxmlformats.org/spreadsheetml/2006/main">
  <c r="AT8" i="13"/>
  <c r="AS8"/>
  <c r="F64" l="1"/>
  <c r="AH9" l="1"/>
  <c r="AH8"/>
  <c r="AG9"/>
  <c r="AG8"/>
  <c r="AH18"/>
  <c r="AH17"/>
  <c r="AG18"/>
  <c r="AG17"/>
  <c r="AH77"/>
  <c r="AH76"/>
  <c r="AG81"/>
  <c r="AH79"/>
  <c r="AH78"/>
  <c r="AG77"/>
  <c r="AH31" l="1"/>
  <c r="AH30"/>
  <c r="AG31"/>
  <c r="E11" i="14"/>
  <c r="AF11"/>
  <c r="AG38" i="13"/>
  <c r="AG71"/>
  <c r="AG70"/>
  <c r="AG69" s="1"/>
  <c r="F39"/>
  <c r="AG78" l="1"/>
  <c r="AG64"/>
  <c r="AG65" l="1"/>
  <c r="AK11" i="14"/>
  <c r="AD71" i="13" l="1"/>
  <c r="AD70"/>
  <c r="E35"/>
  <c r="AE70" l="1"/>
  <c r="AE69" s="1"/>
  <c r="AD35"/>
  <c r="AD31" s="1"/>
  <c r="F35" l="1"/>
  <c r="AD81"/>
  <c r="AD65"/>
  <c r="AD64"/>
  <c r="AD8" s="1"/>
  <c r="AD9" l="1"/>
  <c r="F49"/>
  <c r="F47"/>
  <c r="F45" l="1"/>
  <c r="F41"/>
  <c r="AE33"/>
  <c r="AE32"/>
  <c r="AB39" l="1"/>
  <c r="AB38" s="1"/>
  <c r="AA38"/>
  <c r="Z38"/>
  <c r="AB72"/>
  <c r="AB70"/>
  <c r="AA69"/>
  <c r="AA71" l="1"/>
  <c r="AA64"/>
  <c r="AA65" s="1"/>
  <c r="AB33"/>
  <c r="AB32"/>
  <c r="AD80" l="1"/>
  <c r="AC80"/>
  <c r="AG80"/>
  <c r="AF80"/>
  <c r="AJ80"/>
  <c r="AI80"/>
  <c r="AM80"/>
  <c r="AL80"/>
  <c r="AP80"/>
  <c r="AO80"/>
  <c r="AO64"/>
  <c r="AP30"/>
  <c r="AO30"/>
  <c r="AM30"/>
  <c r="AJ30"/>
  <c r="AI30"/>
  <c r="AG30"/>
  <c r="AF30"/>
  <c r="AD30"/>
  <c r="AC30"/>
  <c r="AA30"/>
  <c r="E80"/>
  <c r="AL63"/>
  <c r="AI63"/>
  <c r="AF63"/>
  <c r="AC63"/>
  <c r="Z63"/>
  <c r="W63"/>
  <c r="T63"/>
  <c r="Q63"/>
  <c r="N63"/>
  <c r="K63"/>
  <c r="H63"/>
  <c r="F62"/>
  <c r="G62" s="1"/>
  <c r="AE30" l="1"/>
  <c r="AD17"/>
  <c r="AA31"/>
  <c r="AA17"/>
  <c r="AE80"/>
  <c r="E63"/>
  <c r="G63" s="1"/>
  <c r="X80"/>
  <c r="AD18" l="1"/>
  <c r="AA8"/>
  <c r="AA18"/>
  <c r="X81"/>
  <c r="AA9" l="1"/>
  <c r="Y70"/>
  <c r="X69"/>
  <c r="Y69" s="1"/>
  <c r="Y39"/>
  <c r="Y35"/>
  <c r="Y34"/>
  <c r="N39"/>
  <c r="N38"/>
  <c r="N35"/>
  <c r="N34"/>
  <c r="L38"/>
  <c r="X38"/>
  <c r="Y38" s="1"/>
  <c r="X64" l="1"/>
  <c r="X30"/>
  <c r="X72"/>
  <c r="Y52"/>
  <c r="X53"/>
  <c r="Y53" s="1"/>
  <c r="X17" l="1"/>
  <c r="X31"/>
  <c r="X71"/>
  <c r="X65"/>
  <c r="Y43"/>
  <c r="Y42"/>
  <c r="V35"/>
  <c r="Y33"/>
  <c r="Y32"/>
  <c r="AI59"/>
  <c r="AF59"/>
  <c r="AC59"/>
  <c r="Z59"/>
  <c r="W59"/>
  <c r="T59"/>
  <c r="Q59"/>
  <c r="N59"/>
  <c r="K59"/>
  <c r="H59"/>
  <c r="F58"/>
  <c r="V52"/>
  <c r="E59" l="1"/>
  <c r="X8"/>
  <c r="X18"/>
  <c r="U31"/>
  <c r="U34"/>
  <c r="V34" s="1"/>
  <c r="X9" l="1"/>
  <c r="U80"/>
  <c r="U81" s="1"/>
  <c r="U64"/>
  <c r="U65" s="1"/>
  <c r="U30"/>
  <c r="U17" s="1"/>
  <c r="AL61"/>
  <c r="AI61"/>
  <c r="AF61"/>
  <c r="AC61"/>
  <c r="Z61"/>
  <c r="W61"/>
  <c r="T61"/>
  <c r="Q61"/>
  <c r="N61"/>
  <c r="K61"/>
  <c r="H61"/>
  <c r="F60"/>
  <c r="V32"/>
  <c r="E61" l="1"/>
  <c r="U18"/>
  <c r="E81" l="1"/>
  <c r="R80" l="1"/>
  <c r="R81" s="1"/>
  <c r="S69"/>
  <c r="Q70"/>
  <c r="R30" l="1"/>
  <c r="S52"/>
  <c r="S50"/>
  <c r="S42"/>
  <c r="R64" l="1"/>
  <c r="R70"/>
  <c r="R71" s="1"/>
  <c r="AO57"/>
  <c r="AL57"/>
  <c r="AI57"/>
  <c r="AF57"/>
  <c r="AC57"/>
  <c r="Z57"/>
  <c r="W57"/>
  <c r="T57"/>
  <c r="Q57"/>
  <c r="N57"/>
  <c r="K57"/>
  <c r="H57"/>
  <c r="F56"/>
  <c r="H64"/>
  <c r="H65" s="1"/>
  <c r="I64"/>
  <c r="K64"/>
  <c r="K65" s="1"/>
  <c r="L64"/>
  <c r="N64"/>
  <c r="N65" s="1"/>
  <c r="O64"/>
  <c r="O65" s="1"/>
  <c r="Q64"/>
  <c r="Q65" s="1"/>
  <c r="T64"/>
  <c r="V64" s="1"/>
  <c r="W64"/>
  <c r="AC64"/>
  <c r="AF64"/>
  <c r="AI64"/>
  <c r="AI65" s="1"/>
  <c r="AO65"/>
  <c r="I65"/>
  <c r="L65"/>
  <c r="R53"/>
  <c r="F53" s="1"/>
  <c r="R51"/>
  <c r="R43"/>
  <c r="AF65" l="1"/>
  <c r="AH65" s="1"/>
  <c r="AH64"/>
  <c r="AC65"/>
  <c r="AE65" s="1"/>
  <c r="AE64"/>
  <c r="J64"/>
  <c r="W65"/>
  <c r="Y65" s="1"/>
  <c r="Y64"/>
  <c r="M65"/>
  <c r="R72"/>
  <c r="M64"/>
  <c r="E57"/>
  <c r="F51"/>
  <c r="S64"/>
  <c r="R65"/>
  <c r="S65" s="1"/>
  <c r="S70"/>
  <c r="P64"/>
  <c r="P65"/>
  <c r="J65"/>
  <c r="F65" l="1"/>
  <c r="S32"/>
  <c r="R33"/>
  <c r="R31" s="1"/>
  <c r="R24"/>
  <c r="R17" s="1"/>
  <c r="S22"/>
  <c r="R8" l="1"/>
  <c r="R18"/>
  <c r="R25"/>
  <c r="P39"/>
  <c r="P38"/>
  <c r="P35"/>
  <c r="P34"/>
  <c r="R9" l="1"/>
  <c r="AP78"/>
  <c r="AO78"/>
  <c r="AM78"/>
  <c r="AJ78"/>
  <c r="AD78"/>
  <c r="AA78"/>
  <c r="X78"/>
  <c r="R78"/>
  <c r="AI17"/>
  <c r="AF17"/>
  <c r="AC17"/>
  <c r="AE17" s="1"/>
  <c r="W30"/>
  <c r="Y30" s="1"/>
  <c r="T30"/>
  <c r="V30" s="1"/>
  <c r="Q30"/>
  <c r="S30" s="1"/>
  <c r="O30"/>
  <c r="N30"/>
  <c r="L30"/>
  <c r="K30"/>
  <c r="I30"/>
  <c r="H30"/>
  <c r="E9" i="14" l="1"/>
  <c r="E10"/>
  <c r="F9" l="1"/>
  <c r="AK9"/>
  <c r="O17" i="13"/>
  <c r="O18" s="1"/>
  <c r="O71"/>
  <c r="O70"/>
  <c r="P70" s="1"/>
  <c r="O31"/>
  <c r="P32"/>
  <c r="O72" l="1"/>
  <c r="U70"/>
  <c r="O78"/>
  <c r="O8"/>
  <c r="O9" s="1"/>
  <c r="F11" i="14"/>
  <c r="F8"/>
  <c r="I8"/>
  <c r="L80" i="13"/>
  <c r="U72" l="1"/>
  <c r="V70"/>
  <c r="V69" s="1"/>
  <c r="U69"/>
  <c r="L81"/>
  <c r="L71"/>
  <c r="L78" s="1"/>
  <c r="M70"/>
  <c r="M38"/>
  <c r="M39"/>
  <c r="U71" l="1"/>
  <c r="M22"/>
  <c r="M42"/>
  <c r="L43"/>
  <c r="F43" s="1"/>
  <c r="M32"/>
  <c r="L33"/>
  <c r="L24"/>
  <c r="L25" s="1"/>
  <c r="L23"/>
  <c r="L31" l="1"/>
  <c r="U78"/>
  <c r="U8"/>
  <c r="U9" s="1"/>
  <c r="M43"/>
  <c r="F25"/>
  <c r="L17"/>
  <c r="L8" s="1"/>
  <c r="L9" s="1"/>
  <c r="L18" l="1"/>
  <c r="F80"/>
  <c r="F81" l="1"/>
  <c r="J70"/>
  <c r="J32"/>
  <c r="F30"/>
  <c r="I72"/>
  <c r="I69"/>
  <c r="I71" s="1"/>
  <c r="F71" s="1"/>
  <c r="I8" l="1"/>
  <c r="I9" s="1"/>
  <c r="I17"/>
  <c r="F17" s="1"/>
  <c r="F18" s="1"/>
  <c r="J69"/>
  <c r="I31"/>
  <c r="I33"/>
  <c r="AO81"/>
  <c r="AL81"/>
  <c r="AI81"/>
  <c r="AF81"/>
  <c r="AC81"/>
  <c r="AE81" s="1"/>
  <c r="Z80"/>
  <c r="Z81" s="1"/>
  <c r="W80"/>
  <c r="T80"/>
  <c r="T81" s="1"/>
  <c r="Q80"/>
  <c r="N80"/>
  <c r="N81" s="1"/>
  <c r="K80"/>
  <c r="H80"/>
  <c r="H81" s="1"/>
  <c r="G80"/>
  <c r="W81" l="1"/>
  <c r="Y81" s="1"/>
  <c r="Y80"/>
  <c r="Q81"/>
  <c r="S81" s="1"/>
  <c r="S80"/>
  <c r="I18"/>
  <c r="K81"/>
  <c r="M81" s="1"/>
  <c r="M80"/>
  <c r="F31"/>
  <c r="F33"/>
  <c r="G81"/>
  <c r="P30" l="1"/>
  <c r="M30"/>
  <c r="J30"/>
  <c r="AL55"/>
  <c r="AI55"/>
  <c r="AF55"/>
  <c r="AC55"/>
  <c r="Z55"/>
  <c r="W55"/>
  <c r="T55"/>
  <c r="Q55"/>
  <c r="N55"/>
  <c r="K55"/>
  <c r="H55"/>
  <c r="F54"/>
  <c r="AL53"/>
  <c r="AI53"/>
  <c r="AF53"/>
  <c r="AC53"/>
  <c r="Z53"/>
  <c r="T53"/>
  <c r="V53" s="1"/>
  <c r="Q53"/>
  <c r="S53" s="1"/>
  <c r="N53"/>
  <c r="K53"/>
  <c r="H53"/>
  <c r="F52"/>
  <c r="G52" s="1"/>
  <c r="AO51"/>
  <c r="AL51"/>
  <c r="AI51"/>
  <c r="AF51"/>
  <c r="AC51"/>
  <c r="Z51"/>
  <c r="W51"/>
  <c r="T51"/>
  <c r="Q51"/>
  <c r="S51" s="1"/>
  <c r="N51"/>
  <c r="K51"/>
  <c r="H51"/>
  <c r="F50"/>
  <c r="G50" s="1"/>
  <c r="AO49"/>
  <c r="AL49"/>
  <c r="AI49"/>
  <c r="AF49"/>
  <c r="T49"/>
  <c r="Q49"/>
  <c r="N49"/>
  <c r="K49"/>
  <c r="H49"/>
  <c r="F48"/>
  <c r="AO47"/>
  <c r="AL47"/>
  <c r="AI47"/>
  <c r="AF47"/>
  <c r="AC47"/>
  <c r="Z47"/>
  <c r="W47"/>
  <c r="T47"/>
  <c r="Q47"/>
  <c r="N47"/>
  <c r="K47"/>
  <c r="H47"/>
  <c r="F46"/>
  <c r="G46" s="1"/>
  <c r="AO45"/>
  <c r="AL45"/>
  <c r="AI45"/>
  <c r="AF45"/>
  <c r="Z45"/>
  <c r="W45"/>
  <c r="T45"/>
  <c r="Q45"/>
  <c r="N45"/>
  <c r="K45"/>
  <c r="H45"/>
  <c r="F44"/>
  <c r="G44" s="1"/>
  <c r="Q43"/>
  <c r="S43" s="1"/>
  <c r="Z43"/>
  <c r="F42"/>
  <c r="Z41"/>
  <c r="E41" s="1"/>
  <c r="F40"/>
  <c r="G40" s="1"/>
  <c r="E45" l="1"/>
  <c r="G45" s="1"/>
  <c r="E47"/>
  <c r="G47" s="1"/>
  <c r="G54"/>
  <c r="F55"/>
  <c r="G42"/>
  <c r="E55"/>
  <c r="G41"/>
  <c r="E49"/>
  <c r="E51"/>
  <c r="G51" s="1"/>
  <c r="E53"/>
  <c r="G53" s="1"/>
  <c r="E43"/>
  <c r="G43" s="1"/>
  <c r="AF18"/>
  <c r="W31"/>
  <c r="Y31" s="1"/>
  <c r="T31"/>
  <c r="V31" s="1"/>
  <c r="N31"/>
  <c r="P31" s="1"/>
  <c r="H31"/>
  <c r="J31" s="1"/>
  <c r="E70"/>
  <c r="E39"/>
  <c r="G39" s="1"/>
  <c r="E37"/>
  <c r="AO24"/>
  <c r="Q24"/>
  <c r="K24"/>
  <c r="Q23"/>
  <c r="S23" s="1"/>
  <c r="K23"/>
  <c r="G55" l="1"/>
  <c r="AO25"/>
  <c r="AO17"/>
  <c r="AO8" s="1"/>
  <c r="Q25"/>
  <c r="S25" s="1"/>
  <c r="S24"/>
  <c r="M23"/>
  <c r="E23"/>
  <c r="K25"/>
  <c r="M25" s="1"/>
  <c r="M24"/>
  <c r="Q17"/>
  <c r="K17"/>
  <c r="M17" s="1"/>
  <c r="W17"/>
  <c r="Y17" s="1"/>
  <c r="AC31"/>
  <c r="AE31" s="1"/>
  <c r="AF31"/>
  <c r="AI18"/>
  <c r="AI31"/>
  <c r="AC18"/>
  <c r="AE18" s="1"/>
  <c r="T17"/>
  <c r="V17" s="1"/>
  <c r="Q31"/>
  <c r="S31" s="1"/>
  <c r="K31"/>
  <c r="M31" s="1"/>
  <c r="N17"/>
  <c r="P17" s="1"/>
  <c r="H33"/>
  <c r="K33"/>
  <c r="N33"/>
  <c r="Q33"/>
  <c r="S33" s="1"/>
  <c r="AI33"/>
  <c r="AL33"/>
  <c r="AL36"/>
  <c r="Z36"/>
  <c r="Z34"/>
  <c r="AL69"/>
  <c r="AL71" s="1"/>
  <c r="AL72" s="1"/>
  <c r="AI69"/>
  <c r="AI71" s="1"/>
  <c r="AF69"/>
  <c r="AF71" s="1"/>
  <c r="Z69"/>
  <c r="W71"/>
  <c r="Y71" s="1"/>
  <c r="T69"/>
  <c r="Q71"/>
  <c r="S71" s="1"/>
  <c r="H71"/>
  <c r="Z30" l="1"/>
  <c r="AB30" s="1"/>
  <c r="Z71"/>
  <c r="Z78" s="1"/>
  <c r="AB78" s="1"/>
  <c r="AB69"/>
  <c r="Z64"/>
  <c r="I78"/>
  <c r="H78"/>
  <c r="T65"/>
  <c r="V33"/>
  <c r="W72"/>
  <c r="Y72" s="1"/>
  <c r="W78"/>
  <c r="Y78" s="1"/>
  <c r="AI78"/>
  <c r="AI8"/>
  <c r="AI9" s="1"/>
  <c r="AC71"/>
  <c r="AC78" s="1"/>
  <c r="AE78" s="1"/>
  <c r="AC8"/>
  <c r="Z17"/>
  <c r="AB17" s="1"/>
  <c r="T72"/>
  <c r="V72" s="1"/>
  <c r="V71" s="1"/>
  <c r="T78"/>
  <c r="V78" s="1"/>
  <c r="AF78"/>
  <c r="AF8"/>
  <c r="AF9" s="1"/>
  <c r="Q18"/>
  <c r="S18" s="1"/>
  <c r="S17"/>
  <c r="Q72"/>
  <c r="S72" s="1"/>
  <c r="Q78"/>
  <c r="E25"/>
  <c r="G25" s="1"/>
  <c r="P33"/>
  <c r="N71"/>
  <c r="P71" s="1"/>
  <c r="P69"/>
  <c r="J33"/>
  <c r="K71"/>
  <c r="M69"/>
  <c r="AI72"/>
  <c r="AF72"/>
  <c r="AH72" s="1"/>
  <c r="M33"/>
  <c r="H72"/>
  <c r="J71"/>
  <c r="Q8"/>
  <c r="AO31"/>
  <c r="W8"/>
  <c r="K18"/>
  <c r="M18" s="1"/>
  <c r="W18"/>
  <c r="Y18" s="1"/>
  <c r="T18"/>
  <c r="V18" s="1"/>
  <c r="T8"/>
  <c r="N18"/>
  <c r="P18" s="1"/>
  <c r="E33"/>
  <c r="AH71" l="1"/>
  <c r="AH70" s="1"/>
  <c r="AH69"/>
  <c r="AC9"/>
  <c r="AE9" s="1"/>
  <c r="AE8"/>
  <c r="Z65"/>
  <c r="AB65" s="1"/>
  <c r="AB64"/>
  <c r="W9"/>
  <c r="Y9" s="1"/>
  <c r="Y8"/>
  <c r="AE72"/>
  <c r="AE71" s="1"/>
  <c r="T9"/>
  <c r="V9" s="1"/>
  <c r="V8"/>
  <c r="Q79"/>
  <c r="S78"/>
  <c r="Q9"/>
  <c r="S9" s="1"/>
  <c r="S8"/>
  <c r="V65"/>
  <c r="N72"/>
  <c r="P72" s="1"/>
  <c r="N78"/>
  <c r="N79" s="1"/>
  <c r="N8"/>
  <c r="N9" s="1"/>
  <c r="P9" s="1"/>
  <c r="K8"/>
  <c r="M8" s="1"/>
  <c r="K78"/>
  <c r="H17"/>
  <c r="J17" s="1"/>
  <c r="P8"/>
  <c r="J72"/>
  <c r="M71"/>
  <c r="K72"/>
  <c r="M72" s="1"/>
  <c r="G33"/>
  <c r="K9"/>
  <c r="M9" s="1"/>
  <c r="AO9"/>
  <c r="AO18"/>
  <c r="Z31"/>
  <c r="AB31" s="1"/>
  <c r="F72"/>
  <c r="F69"/>
  <c r="AP79"/>
  <c r="AO79"/>
  <c r="AM79"/>
  <c r="AJ79"/>
  <c r="AI79"/>
  <c r="AG79"/>
  <c r="AF79"/>
  <c r="AD79"/>
  <c r="AE79" s="1"/>
  <c r="AC79"/>
  <c r="AA79"/>
  <c r="Z79"/>
  <c r="X79"/>
  <c r="W79"/>
  <c r="U79"/>
  <c r="T79"/>
  <c r="R79"/>
  <c r="K79"/>
  <c r="H79"/>
  <c r="AP76"/>
  <c r="AP77" s="1"/>
  <c r="AO76"/>
  <c r="AO77" s="1"/>
  <c r="AM76"/>
  <c r="AM77" s="1"/>
  <c r="AL76"/>
  <c r="AL77" s="1"/>
  <c r="AJ76"/>
  <c r="AJ77" s="1"/>
  <c r="AI76"/>
  <c r="AI77" s="1"/>
  <c r="AG76"/>
  <c r="AF76"/>
  <c r="AF77" s="1"/>
  <c r="AD76"/>
  <c r="AC76"/>
  <c r="AC77" s="1"/>
  <c r="AA76"/>
  <c r="Z76"/>
  <c r="Z77" s="1"/>
  <c r="X76"/>
  <c r="W76"/>
  <c r="W77" s="1"/>
  <c r="U76"/>
  <c r="T76"/>
  <c r="T77" s="1"/>
  <c r="R76"/>
  <c r="Q76"/>
  <c r="Q77" s="1"/>
  <c r="O76"/>
  <c r="N76"/>
  <c r="N77" s="1"/>
  <c r="L76"/>
  <c r="K76"/>
  <c r="K77" s="1"/>
  <c r="I76"/>
  <c r="H76"/>
  <c r="H77" s="1"/>
  <c r="F8"/>
  <c r="F9" s="1"/>
  <c r="E19"/>
  <c r="E20" s="1"/>
  <c r="E71"/>
  <c r="F38"/>
  <c r="F36"/>
  <c r="F34"/>
  <c r="F32"/>
  <c r="F24"/>
  <c r="E24"/>
  <c r="F23"/>
  <c r="G23" s="1"/>
  <c r="F22"/>
  <c r="G22" s="1"/>
  <c r="AB79" l="1"/>
  <c r="AL34"/>
  <c r="AL35" s="1"/>
  <c r="G35" s="1"/>
  <c r="AA77"/>
  <c r="AB77" s="1"/>
  <c r="AB76"/>
  <c r="G38"/>
  <c r="AL38"/>
  <c r="AD77"/>
  <c r="AE77" s="1"/>
  <c r="AE76"/>
  <c r="G24"/>
  <c r="Y79"/>
  <c r="X77"/>
  <c r="Y77" s="1"/>
  <c r="Y76"/>
  <c r="AL78"/>
  <c r="AL79" s="1"/>
  <c r="E72"/>
  <c r="G72" s="1"/>
  <c r="F79"/>
  <c r="U77"/>
  <c r="V77" s="1"/>
  <c r="V76"/>
  <c r="R77"/>
  <c r="S77" s="1"/>
  <c r="S76"/>
  <c r="V79"/>
  <c r="H18"/>
  <c r="J18" s="1"/>
  <c r="S79"/>
  <c r="G71"/>
  <c r="E78"/>
  <c r="E79" s="1"/>
  <c r="G34"/>
  <c r="F78"/>
  <c r="P76"/>
  <c r="P78"/>
  <c r="H8"/>
  <c r="J8" s="1"/>
  <c r="L77"/>
  <c r="M77" s="1"/>
  <c r="M76"/>
  <c r="L79"/>
  <c r="M79" s="1"/>
  <c r="M78"/>
  <c r="O79"/>
  <c r="P79" s="1"/>
  <c r="O77"/>
  <c r="P77" s="1"/>
  <c r="F76"/>
  <c r="I77"/>
  <c r="J77" s="1"/>
  <c r="J76"/>
  <c r="I79"/>
  <c r="J79" s="1"/>
  <c r="J78"/>
  <c r="F19"/>
  <c r="G69"/>
  <c r="Z18"/>
  <c r="AB18" s="1"/>
  <c r="Z8"/>
  <c r="F70"/>
  <c r="G70" l="1"/>
  <c r="Z9"/>
  <c r="AB9" s="1"/>
  <c r="AB8"/>
  <c r="AL30"/>
  <c r="AL64" s="1"/>
  <c r="AL65" s="1"/>
  <c r="H9"/>
  <c r="J9" s="1"/>
  <c r="F77"/>
  <c r="G79"/>
  <c r="F20"/>
  <c r="G20" s="1"/>
  <c r="G19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D10"/>
  <c r="D9"/>
  <c r="D7"/>
  <c r="D6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AL17" i="13" l="1"/>
  <c r="AL18" s="1"/>
  <c r="AL31"/>
  <c r="C5" i="8"/>
  <c r="C8"/>
  <c r="D8" s="1"/>
  <c r="C11"/>
  <c r="D11" s="1"/>
  <c r="C14"/>
  <c r="D14" s="1"/>
  <c r="C19"/>
  <c r="D19" s="1"/>
  <c r="D5"/>
  <c r="AL8" i="13" l="1"/>
  <c r="AL9" s="1"/>
  <c r="C24" i="8"/>
  <c r="D24"/>
  <c r="G78" i="13"/>
  <c r="G32" l="1"/>
  <c r="E76"/>
  <c r="E77" s="1"/>
  <c r="G77" s="1"/>
  <c r="E30"/>
  <c r="G30" s="1"/>
  <c r="E64"/>
  <c r="G64" s="1"/>
  <c r="E65" l="1"/>
  <c r="G65" s="1"/>
  <c r="G76"/>
  <c r="E17"/>
  <c r="E31"/>
  <c r="G31" s="1"/>
  <c r="E18" l="1"/>
  <c r="G17"/>
  <c r="E8"/>
  <c r="G8" s="1"/>
  <c r="E9" l="1"/>
  <c r="G9" s="1"/>
  <c r="G18"/>
</calcChain>
</file>

<file path=xl/sharedStrings.xml><?xml version="1.0" encoding="utf-8"?>
<sst xmlns="http://schemas.openxmlformats.org/spreadsheetml/2006/main" count="824" uniqueCount="353">
  <si>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</si>
  <si>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</si>
  <si>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</si>
  <si>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</si>
  <si>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</si>
  <si>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</si>
  <si>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</si>
  <si>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</si>
  <si>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</si>
  <si>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</si>
  <si>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</si>
  <si>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</si>
  <si>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</si>
  <si>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</si>
  <si>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</si>
  <si>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</si>
  <si>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</si>
  <si>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</si>
  <si>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</si>
  <si>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</si>
  <si>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</si>
  <si>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</si>
  <si>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</si>
  <si>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</si>
  <si>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</si>
  <si>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</si>
  <si>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</si>
  <si>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</si>
  <si>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</si>
  <si>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</si>
  <si>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</si>
  <si>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</si>
  <si>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</si>
  <si>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</si>
  <si>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</si>
  <si>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</si>
  <si>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</si>
  <si>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</si>
  <si>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</si>
  <si>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</si>
  <si>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</si>
  <si>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</si>
  <si>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</si>
  <si>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</si>
  <si>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</si>
  <si>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</si>
  <si>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</si>
  <si>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</si>
  <si>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</si>
  <si>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</si>
  <si>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</si>
  <si>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</si>
  <si>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</si>
  <si>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</si>
  <si>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</si>
  <si>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</si>
  <si>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</si>
  <si>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</si>
  <si>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sz val="11"/>
        <color theme="1"/>
        <rFont val="Calibri"/>
        <family val="2"/>
        <charset val="204"/>
        <scheme val="minor"/>
      </rPr>
      <t>i</t>
    </r>
    <r>
      <rPr>
        <sz val="11"/>
        <color theme="1"/>
        <rFont val="Calibri"/>
        <family val="2"/>
        <charset val="204"/>
        <scheme val="minor"/>
      </rPr>
      <t>, z</t>
    </r>
    <r>
      <rPr>
        <sz val="11"/>
        <color theme="1"/>
        <rFont val="Calibri"/>
        <family val="2"/>
        <charset val="204"/>
        <scheme val="minor"/>
      </rPr>
      <t>ij</t>
    </r>
  </si>
  <si>
    <r>
      <t>K</t>
    </r>
    <r>
      <rPr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</si>
  <si>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sz val="11"/>
        <color theme="1"/>
        <rFont val="Calibri"/>
        <family val="2"/>
        <charset val="204"/>
        <scheme val="minor"/>
      </rPr>
      <t>1.1</t>
    </r>
    <r>
      <rPr>
        <sz val="11"/>
        <color theme="1"/>
        <rFont val="Calibri"/>
        <family val="2"/>
        <charset val="204"/>
        <scheme val="minor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</si>
  <si>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sz val="11"/>
        <color theme="1"/>
        <rFont val="Calibri"/>
        <family val="2"/>
        <charset val="204"/>
        <scheme val="minor"/>
      </rPr>
      <t>1.2</t>
    </r>
    <r>
      <rPr>
        <sz val="11"/>
        <color theme="1"/>
        <rFont val="Calibri"/>
        <family val="2"/>
        <charset val="204"/>
        <scheme val="minor"/>
      </rPr>
      <t xml:space="preserve"> Актуальность показателей достижения целей ДЦП</t>
    </r>
  </si>
  <si>
    <r>
      <t>K</t>
    </r>
    <r>
      <rPr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</si>
  <si>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sz val="11"/>
        <color theme="1"/>
        <rFont val="Calibri"/>
        <family val="2"/>
        <charset val="204"/>
        <scheme val="minor"/>
      </rPr>
      <t>2.1</t>
    </r>
    <r>
      <rPr>
        <sz val="11"/>
        <color theme="1"/>
        <rFont val="Calibri"/>
        <family val="2"/>
        <charset val="204"/>
        <scheme val="minor"/>
      </rPr>
      <t xml:space="preserve"> Адекватность комплекса мероприятий ДЦП для достижения ее целей</t>
    </r>
  </si>
  <si>
    <r>
      <t>k</t>
    </r>
    <r>
      <rPr>
        <sz val="11"/>
        <color theme="1"/>
        <rFont val="Calibri"/>
        <family val="2"/>
        <charset val="204"/>
        <scheme val="minor"/>
      </rPr>
      <t>2.2</t>
    </r>
    <r>
      <rPr>
        <sz val="11"/>
        <color theme="1"/>
        <rFont val="Calibri"/>
        <family val="2"/>
        <charset val="204"/>
        <scheme val="minor"/>
      </rPr>
      <t xml:space="preserve"> Достаточность комплекса мероприятий ДЦП для достижения ее целей</t>
    </r>
  </si>
  <si>
    <r>
      <t>K</t>
    </r>
    <r>
      <rPr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</si>
  <si>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sz val="11"/>
        <color theme="1"/>
        <rFont val="Calibri"/>
        <family val="2"/>
        <charset val="204"/>
        <scheme val="minor"/>
      </rPr>
      <t>3.1</t>
    </r>
    <r>
      <rPr>
        <sz val="11"/>
        <color theme="1"/>
        <rFont val="Calibri"/>
        <family val="2"/>
        <charset val="204"/>
        <scheme val="minor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</si>
  <si>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sz val="11"/>
        <color theme="1"/>
        <rFont val="Calibri"/>
        <family val="2"/>
        <charset val="204"/>
        <scheme val="minor"/>
      </rPr>
      <t>3.2</t>
    </r>
    <r>
      <rPr>
        <sz val="11"/>
        <color theme="1"/>
        <rFont val="Calibri"/>
        <family val="2"/>
        <charset val="204"/>
        <scheme val="minor"/>
      </rPr>
      <t xml:space="preserve"> Привлечение дополнительных средств для реализации ДЦП</t>
    </r>
  </si>
  <si>
    <r>
      <t>K</t>
    </r>
    <r>
      <rPr>
        <sz val="11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</si>
  <si>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sz val="11"/>
        <color theme="1"/>
        <rFont val="Calibri"/>
        <family val="2"/>
        <charset val="204"/>
        <scheme val="minor"/>
      </rPr>
      <t>4.1</t>
    </r>
    <r>
      <rPr>
        <sz val="11"/>
        <color theme="1"/>
        <rFont val="Calibri"/>
        <family val="2"/>
        <charset val="204"/>
        <scheme val="minor"/>
      </rPr>
      <t xml:space="preserve"> Степень достижения целевых значений показателей целей ДЦП</t>
    </r>
  </si>
  <si>
    <r>
      <t>k</t>
    </r>
    <r>
      <rPr>
        <sz val="11"/>
        <color theme="1"/>
        <rFont val="Calibri"/>
        <family val="2"/>
        <charset val="204"/>
        <scheme val="minor"/>
      </rPr>
      <t>4.2</t>
    </r>
    <r>
      <rPr>
        <sz val="11"/>
        <color theme="1"/>
        <rFont val="Calibri"/>
        <family val="2"/>
        <charset val="204"/>
        <scheme val="minor"/>
      </rPr>
      <t xml:space="preserve"> Степень выполнения мероприятий ДЦП в отчетном году</t>
    </r>
  </si>
  <si>
    <r>
      <t>K</t>
    </r>
    <r>
      <rPr>
        <sz val="11"/>
        <color theme="1"/>
        <rFont val="Calibri"/>
        <family val="2"/>
        <charset val="204"/>
        <scheme val="minor"/>
      </rPr>
      <t>5</t>
    </r>
    <r>
      <rPr>
        <sz val="11"/>
        <color theme="1"/>
        <rFont val="Calibri"/>
        <family val="2"/>
        <charset val="204"/>
        <scheme val="minor"/>
      </rPr>
      <t xml:space="preserve"> Динамика показателей эффективности ДЦП</t>
    </r>
  </si>
  <si>
    <r>
      <t>k</t>
    </r>
    <r>
      <rPr>
        <sz val="11"/>
        <color theme="1"/>
        <rFont val="Calibri"/>
        <family val="2"/>
        <charset val="204"/>
        <scheme val="minor"/>
      </rPr>
      <t>5</t>
    </r>
    <r>
      <rPr>
        <sz val="11"/>
        <color theme="1"/>
        <rFont val="Calibri"/>
        <family val="2"/>
        <charset val="204"/>
        <scheme val="minor"/>
      </rPr>
      <t xml:space="preserve"> Динамика показателей эффективности ДЦП</t>
    </r>
  </si>
  <si>
    <r>
      <t>K</t>
    </r>
    <r>
      <rPr>
        <sz val="11"/>
        <color theme="1"/>
        <rFont val="Calibri"/>
        <family val="2"/>
        <charset val="204"/>
        <scheme val="minor"/>
      </rPr>
      <t>6</t>
    </r>
    <r>
      <rPr>
        <sz val="11"/>
        <color theme="1"/>
        <rFont val="Calibri"/>
        <family val="2"/>
        <charset val="204"/>
        <scheme val="minor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</si>
  <si>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sz val="11"/>
        <color theme="1"/>
        <rFont val="Calibri"/>
        <family val="2"/>
        <charset val="204"/>
        <scheme val="minor"/>
      </rPr>
      <t>6.1</t>
    </r>
    <r>
      <rPr>
        <sz val="11"/>
        <color theme="1"/>
        <rFont val="Calibri"/>
        <family val="2"/>
        <charset val="204"/>
        <scheme val="minor"/>
      </rPr>
      <t xml:space="preserve"> Идентификация негативных внешних факторов и рисков</t>
    </r>
  </si>
  <si>
    <r>
      <t>k</t>
    </r>
    <r>
      <rPr>
        <sz val="11"/>
        <color theme="1"/>
        <rFont val="Calibri"/>
        <family val="2"/>
        <charset val="204"/>
        <scheme val="minor"/>
      </rPr>
      <t>6.2</t>
    </r>
    <r>
      <rPr>
        <sz val="11"/>
        <color theme="1"/>
        <rFont val="Calibri"/>
        <family val="2"/>
        <charset val="204"/>
        <scheme val="minor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</si>
  <si>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sz val="11"/>
        <color theme="1"/>
        <rFont val="Calibri"/>
        <family val="2"/>
        <charset val="204"/>
        <scheme val="minor"/>
      </rPr>
      <t>7</t>
    </r>
    <r>
      <rPr>
        <sz val="11"/>
        <color theme="1"/>
        <rFont val="Calibri"/>
        <family val="2"/>
        <charset val="204"/>
        <scheme val="minor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</si>
  <si>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sz val="11"/>
        <color theme="1"/>
        <rFont val="Calibri"/>
        <family val="2"/>
        <charset val="204"/>
        <scheme val="minor"/>
      </rPr>
      <t>7.1</t>
    </r>
    <r>
      <rPr>
        <sz val="11"/>
        <color theme="1"/>
        <rFont val="Calibri"/>
        <family val="2"/>
        <charset val="204"/>
        <scheme val="minor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</si>
  <si>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sz val="11"/>
        <color theme="1"/>
        <rFont val="Calibri"/>
        <family val="2"/>
        <charset val="204"/>
        <scheme val="minor"/>
      </rPr>
      <t>Пояснения к оценке: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</si>
  <si>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2. </t>
    </r>
    <r>
      <rPr>
        <sz val="11"/>
        <color theme="1"/>
        <rFont val="Calibri"/>
        <family val="2"/>
        <charset val="204"/>
        <scheme val="minor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</si>
  <si>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</si>
  <si>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</si>
  <si>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</si>
  <si>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</si>
  <si>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</si>
  <si>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</si>
  <si>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</si>
  <si>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</si>
  <si>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</si>
  <si>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</si>
  <si>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</si>
  <si>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</si>
  <si>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</si>
  <si>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</si>
  <si>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</si>
  <si>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</si>
  <si>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</si>
  <si>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</si>
  <si>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</si>
  <si>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</si>
  <si>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</si>
  <si>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</si>
  <si>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</si>
  <si>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</si>
  <si>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</si>
  <si>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</si>
  <si>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</si>
  <si>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</si>
  <si>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</si>
  <si>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</si>
  <si>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</si>
  <si>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</si>
  <si>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</si>
  <si>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</si>
  <si>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</si>
  <si>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</si>
  <si>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</si>
  <si>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</si>
  <si>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</si>
  <si>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</si>
  <si>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</si>
  <si>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</si>
  <si>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</si>
  <si>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</si>
  <si>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</si>
  <si>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</si>
  <si>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</si>
  <si>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</si>
  <si>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</si>
  <si>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</si>
  <si>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</si>
  <si>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</si>
  <si>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</si>
  <si>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</si>
  <si>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</si>
  <si>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</si>
  <si>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</si>
  <si>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</si>
  <si>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</si>
  <si>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</si>
  <si>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</si>
  <si>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</si>
  <si>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</si>
  <si>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</si>
  <si>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</si>
  <si>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</si>
  <si>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</si>
  <si>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</si>
  <si>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</si>
  <si>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</si>
  <si>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</si>
  <si>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</si>
  <si>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</si>
  <si>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</si>
  <si>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</si>
  <si>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</si>
  <si>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</si>
  <si>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</si>
  <si>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</si>
  <si>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</si>
  <si>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</si>
  <si>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</si>
  <si>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</si>
  <si>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</si>
  <si>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</si>
  <si>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</si>
  <si>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</si>
  <si>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</si>
  <si>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</si>
  <si>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</si>
  <si>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</si>
  <si>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</si>
  <si>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</si>
  <si>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</si>
  <si>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</si>
  <si>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</si>
  <si>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</si>
  <si>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</si>
  <si>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</si>
  <si>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</si>
  <si>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</si>
  <si>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</si>
  <si>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</si>
  <si>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</si>
  <si>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</si>
  <si>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</si>
  <si>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</si>
  <si>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</si>
  <si>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</si>
  <si>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</si>
  <si>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</si>
  <si>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</si>
  <si>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</si>
  <si>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</si>
  <si>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</si>
  <si>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</si>
  <si>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</si>
  <si>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</si>
  <si>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</si>
  <si>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</si>
  <si>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</si>
  <si>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</si>
  <si>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</si>
  <si>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</si>
  <si>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</si>
  <si>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</si>
  <si>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</si>
  <si>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</si>
  <si>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</si>
  <si>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</si>
  <si>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</si>
  <si>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</si>
  <si>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</si>
  <si>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</si>
  <si>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</si>
  <si>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</si>
  <si>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</si>
  <si>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</si>
  <si>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</si>
  <si>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</si>
  <si>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</si>
  <si>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</si>
  <si>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</si>
  <si>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</si>
  <si>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</si>
  <si>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</si>
  <si>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</si>
  <si>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</si>
  <si>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</si>
  <si>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</si>
  <si>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</si>
  <si>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</si>
  <si>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</si>
  <si>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</si>
  <si>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</si>
  <si>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</si>
  <si>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</si>
  <si>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</si>
  <si>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</si>
  <si>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</si>
  <si>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</si>
  <si>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</si>
  <si>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</si>
  <si>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</si>
  <si>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</si>
  <si>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</si>
  <si>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</si>
  <si>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</si>
  <si>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</si>
  <si>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</si>
  <si>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</si>
  <si>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</si>
  <si>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</si>
  <si>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</si>
  <si>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</si>
  <si>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</si>
  <si>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</si>
  <si>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Всего:</t>
  </si>
  <si>
    <t>Ответственный исполнитель /соисполнитель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</si>
  <si>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</si>
  <si>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</si>
  <si>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</si>
  <si>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</si>
  <si>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2.1.1.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</si>
  <si>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</si>
  <si>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</si>
  <si>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</si>
  <si>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</si>
  <si>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</si>
  <si>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</si>
  <si>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</si>
  <si>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Итого по подпрограмме 1</t>
  </si>
  <si>
    <t>Итого по подпрограмме 2</t>
  </si>
  <si>
    <t>Основные социально-значимые реализованные мероприятия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</si>
  <si>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</si>
  <si>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</si>
  <si>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</si>
  <si>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</si>
  <si>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</si>
  <si>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</si>
  <si>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</si>
  <si>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</si>
  <si>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</si>
  <si>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</si>
  <si>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</si>
  <si>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</si>
  <si>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</si>
  <si>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</si>
  <si>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</si>
  <si>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</si>
  <si>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</si>
  <si>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</si>
  <si>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</si>
  <si>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"Управление муниципальным имуществом Нижневартовского района", постановление об утверждении от 26.10.2018 № 2447</t>
  </si>
  <si>
    <t>Подпрограмма 1 "Обеспечение страховой защиты имущества на территории Нижневартовского района"</t>
  </si>
  <si>
    <t>Создание с использованием механизма страхования системы компенсации ущерба от чрезвычайной ситуации природного и техногенного характера имущества муниципального образования Нижневартовский район, городских и сельских поселений района</t>
  </si>
  <si>
    <t xml:space="preserve">отдел по жилищным вопросам и муниципальной собственности </t>
  </si>
  <si>
    <t>Подпрограмма 2 "Развитие земельных и имущественных отношений на территории Нижневартовского района"</t>
  </si>
  <si>
    <t>Создание условий для развития земельных и имущественных отношений на территории района</t>
  </si>
  <si>
    <t>Содержание жилых помещений, находящихся на стадии оформления в муниципальную собственность, и помещений, составляющих муниципальную казну</t>
  </si>
  <si>
    <t>2.1.2.</t>
  </si>
  <si>
    <t>Изготовление технической документации на объекты муниципальной недвижимости</t>
  </si>
  <si>
    <t>2.1.3.</t>
  </si>
  <si>
    <t>2.1.4.</t>
  </si>
  <si>
    <t>Проведение оценки рыночной стоимости объектов муниципального и бесхозяйного имущества</t>
  </si>
  <si>
    <t>2.1.5.</t>
  </si>
  <si>
    <t>Организация деятельности МБУ НВ района "Управление имущественными и земельными ресурсами"</t>
  </si>
  <si>
    <t>Итого по подпрограмме 3</t>
  </si>
  <si>
    <t xml:space="preserve">Ответственный исполнитель: отдел по жилищным вопросам и муниципальной собственности
</t>
  </si>
  <si>
    <t xml:space="preserve">Соисполнитель 1 МБУ НВ "Управление имущественными и земельными ресурсами"
</t>
  </si>
  <si>
    <t>МБУ НВ "Управление имущественными и земельными ресурсами"</t>
  </si>
  <si>
    <t>Снижение материального ущерба от чрезвычайных ситуаций природного и техногенного характера, %</t>
  </si>
  <si>
    <t>Количество изготовленных документов на объекты муниципального и бесхозяйного недвижимого имущества: техническая документация, шт.</t>
  </si>
  <si>
    <t>Количество сформированных документов для проведения оценки рыночной стоимости объектов муниципального имущества, шт.</t>
  </si>
  <si>
    <t>Приведение состава имущественного комплекса муниципального образования Нижневартовский район в соответствие с выполняемыми полномочиями, %</t>
  </si>
  <si>
    <t>Значение показателя на 2019 год</t>
  </si>
  <si>
    <t>2.1.6.</t>
  </si>
  <si>
    <t>МКУ "УКС по застройке НВ района"</t>
  </si>
  <si>
    <t>Административное здание по ул. Ленина, д. 6 г. Нижневартовск (ремонт кабинетов)</t>
  </si>
  <si>
    <t>2.1.7.</t>
  </si>
  <si>
    <t>Административное здание по ул. Ленина, д. 6 г. Нижневартовск (ремонт санузлов)</t>
  </si>
  <si>
    <t>2.1.8.</t>
  </si>
  <si>
    <t>Административное здание по ул. Ленина, д. 6 г. Нижневартовск (ремонт отмостки со стороны гардероба)</t>
  </si>
  <si>
    <t>2.1.9.</t>
  </si>
  <si>
    <t>Административное здание по ул. Ленина, д. 6 г. Нижневартовск (ремонт кровли над гаражом, фасада, отмостки у подземного гаража)</t>
  </si>
  <si>
    <t>2.1.10.</t>
  </si>
  <si>
    <t>Административное здание по ул. Ленина, д. 6 г. Нижневартовск (ремонт кровли)</t>
  </si>
  <si>
    <t>2.1.11.</t>
  </si>
  <si>
    <t>с. Ларьяк ул. Кербу-нова, д. 10 (снос зда-ний хозяйственного корпуса и интерната)</t>
  </si>
  <si>
    <t>2.1.12.</t>
  </si>
  <si>
    <t>Гаражный бокс на 3 автомобиля пер. Строителей, 1Б, пгт. Излучинск</t>
  </si>
  <si>
    <t>Ремонт гаража по ул. Кедровая, 8 д. Вата</t>
  </si>
  <si>
    <t xml:space="preserve">Соисполнитель 2 (наименование) МКУ "УКС по застройке НВ района"
</t>
  </si>
  <si>
    <t>Подпрограмма 3 "Организация деятельности муниципального бюджетного учреждения Нижневартовского района «Управление имущественными и земельными ресурсами»"</t>
  </si>
  <si>
    <t>2.1.13.</t>
  </si>
  <si>
    <t>В рамках подпрограмма 1 заключен муниципальный контракт на страхование муниципального имущества района на 2019 год на сумму 2 259,9 тыс. руб. Оплата по контракту производится в два этапа, произведена оплата за первый этап в размере 564,98 тыс. руб. Заключено дополнитеьное соглашение к муниципальному контракту по включению вновь принятых объектов в договор страхования, в результате общая сумма контракта составила 2 375,29 тыс. руб. Произведена оплата второго этапа в сумме 1 810,3 тыс руб.</t>
  </si>
  <si>
    <t>Исполнитель: Толстогузова Е.М, зам. начальника отдела, тел.: 8 (3466) 49-87-89, 1389</t>
  </si>
  <si>
    <t>Образование земельных участков (под различные виды строительства, под объектами недвижимости, находящихся в муниципальной собственности, под многоквартирными жилыми домами)</t>
  </si>
  <si>
    <t>Количество образованных земельных участков (под различные виды строительства , под объектами недвижимости, находящихся в муниципальной собственности, под многоквартирными жилыми домами) в отношении которых проведен государственный кадастровый учет,  шт.</t>
  </si>
  <si>
    <t>2.1.14.</t>
  </si>
  <si>
    <t>пгт. Новоаганск, Административное здание по ул. Транспортная, 19а ремонт)</t>
  </si>
  <si>
    <t>2.1.15.</t>
  </si>
  <si>
    <t>пгт. Новоаганск, ул. Мелик-Карамова, д. 5а (снос нежилого здания)</t>
  </si>
  <si>
    <t>2.1.16.</t>
  </si>
  <si>
    <t>Ремонт здания адми-нистрации по ул. Центральная, д.10 в с. Охтеурье (утепление, сантехнические работы)</t>
  </si>
  <si>
    <t>Проектные работы по ремонту кровли ад-министративного здания (ЗАГС) по ул. Энергетиков, д.6 в пгт.Излучинск</t>
  </si>
  <si>
    <t xml:space="preserve">Руководитель  структурного подзразделения администрации района Начальник отдела по ЖВ и МС__________________________М.Г. Калашян </t>
  </si>
  <si>
    <t>Руководитель  структурного подзразделения администрации района Начальник отдела по ЖВ и МС__________________________ М.Г. Калашян</t>
  </si>
  <si>
    <t>Целевые показатели муниципальной программы "Управление муниципальным имуществом Нижневартовского района"</t>
  </si>
  <si>
    <t xml:space="preserve">Таблица 3 </t>
  </si>
  <si>
    <t>Пояснения к отчету о ходе исполнения графика (сетевого графика) по реализации муниципальной программы     "Управление муниципальным имуществом Нижневартовского района"</t>
  </si>
  <si>
    <t>Подпрограмма 2 «Развитие земельных и имущественных отношений на территории Нижневартовского района»: запланированно 1 687,00 тыс.руб.Заключено контрактов (договоров) 10 шт. на сумму 1 104,8 т. р. Из них: Оценка им.– 356,6 т.р.- 4шт;, Тех док -547,2 т. р-3шт.Зем.участки-201,01 т.р.-3шт.                                                                                                                                                                                             Подпрограмма 3 "Организация деятельности МБУ НВ района "Управление имущественными и земельными ресурсами"-869,00 тыс. руб. – запланировано на закупки товаров, работ и услуг для обеспечения условия труда сотрудникам. Заключенно 26 договоров с единственным поставщиком на сумму 585,9 т.р. (Связь «Ростелеком», «Мегафон», Обслуживание ПП "1С:ПРЕДПРИЯТИЕ 8", обучение, семинары, Приобретение почтовых марок, заправка картриджей и.т.д)</t>
  </si>
  <si>
    <t>Исполнитель:  Толстогузова Е.М, зам. начальника отдела, тел.: 8 (3466) 49-87-89, 1389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</si>
</sst>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8" fillId="0" borderId="0" xfId="0" applyFont="1" applyAlignment="1">
      <alignment wrapText="1"/>
    </xf>
    <xf numFmtId="2" fontId="18" fillId="0" borderId="10" xfId="0" applyNumberFormat="1" applyFont="1" applyBorder="1" applyAlignment="1">
      <alignment wrapText="1"/>
    </xf>
    <xf numFmtId="2" fontId="18" fillId="0" borderId="0" xfId="0" applyNumberFormat="1" applyFont="1" applyAlignment="1">
      <alignment wrapText="1"/>
    </xf>
    <xf numFmtId="2" fontId="18" fillId="0" borderId="10" xfId="0" applyNumberFormat="1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2" fontId="18" fillId="0" borderId="10" xfId="0" applyNumberFormat="1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10" xfId="0" applyNumberFormat="1" applyFont="1" applyBorder="1" applyAlignment="1">
      <alignment horizontal="center" vertical="top" wrapText="1"/>
    </xf>
    <xf numFmtId="0" fontId="19" fillId="0" borderId="0" xfId="0" applyFont="1"/>
    <xf numFmtId="10" fontId="18" fillId="0" borderId="10" xfId="0" applyNumberFormat="1" applyFont="1" applyBorder="1" applyAlignment="1">
      <alignment vertical="top" wrapText="1"/>
    </xf>
    <xf numFmtId="10" fontId="19" fillId="0" borderId="0" xfId="0" applyNumberFormat="1" applyFont="1"/>
    <xf numFmtId="0" fontId="19" fillId="0" borderId="10" xfId="0" applyFont="1" applyBorder="1" applyAlignment="1">
      <alignment vertical="top" wrapText="1"/>
    </xf>
    <xf numFmtId="10" fontId="19" fillId="0" borderId="10" xfId="0" applyNumberFormat="1" applyFont="1" applyBorder="1" applyAlignment="1">
      <alignment vertical="top" wrapText="1"/>
    </xf>
    <xf numFmtId="10" fontId="18" fillId="0" borderId="0" xfId="0" applyNumberFormat="1" applyFont="1" applyAlignment="1">
      <alignment vertical="top" wrapText="1"/>
    </xf>
    <xf numFmtId="10" fontId="18" fillId="0" borderId="10" xfId="0" applyNumberFormat="1" applyFont="1" applyBorder="1" applyAlignment="1">
      <alignment horizontal="center" vertical="top" wrapText="1"/>
    </xf>
    <xf numFmtId="0" fontId="18" fillId="0" borderId="10" xfId="0" applyNumberFormat="1" applyFont="1" applyBorder="1" applyAlignment="1">
      <alignment horizontal="center" wrapText="1"/>
    </xf>
    <xf numFmtId="0" fontId="18" fillId="0" borderId="0" xfId="0" applyNumberFormat="1" applyFont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right"/>
    </xf>
    <xf numFmtId="0" fontId="0" fillId="0" borderId="0" xfId="0"/>
    <xf numFmtId="2" fontId="18" fillId="0" borderId="10" xfId="0" applyNumberFormat="1" applyFont="1" applyBorder="1" applyAlignment="1">
      <alignment vertical="top" wrapText="1"/>
    </xf>
    <xf numFmtId="2" fontId="18" fillId="0" borderId="10" xfId="0" applyNumberFormat="1" applyFont="1" applyBorder="1" applyAlignment="1">
      <alignment horizontal="center" vertical="top" wrapText="1"/>
    </xf>
    <xf numFmtId="2" fontId="18" fillId="0" borderId="10" xfId="0" applyNumberFormat="1" applyFont="1" applyBorder="1" applyAlignment="1">
      <alignment wrapText="1"/>
    </xf>
    <xf numFmtId="0" fontId="18" fillId="0" borderId="0" xfId="0" applyFont="1" applyAlignment="1">
      <alignment horizontal="center" vertical="top" wrapText="1"/>
    </xf>
    <xf numFmtId="10" fontId="18" fillId="0" borderId="10" xfId="0" applyNumberFormat="1" applyFont="1" applyBorder="1" applyAlignment="1">
      <alignment horizontal="center" vertical="top" wrapText="1"/>
    </xf>
    <xf numFmtId="0" fontId="18" fillId="0" borderId="0" xfId="0" applyFont="1" applyAlignment="1">
      <alignment wrapText="1"/>
    </xf>
    <xf numFmtId="0" fontId="19" fillId="0" borderId="0" xfId="0" applyFont="1"/>
    <xf numFmtId="0" fontId="19" fillId="0" borderId="10" xfId="0" applyFont="1" applyBorder="1" applyAlignment="1">
      <alignment vertical="top" wrapText="1"/>
    </xf>
    <xf numFmtId="0" fontId="19" fillId="0" borderId="11" xfId="0" applyFont="1" applyBorder="1" applyAlignment="1">
      <alignment horizontal="center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4.4"/>
  <cols>
    <col min="1" max="1" width="4" customWidth="1"/>
    <col min="2" max="2" width="24.6640625" customWidth="1"/>
    <col min="3" max="3" width="18.109375" customWidth="1"/>
    <col min="4" max="4" width="13.6640625" customWidth="1"/>
    <col min="5" max="5" width="11.88671875" customWidth="1"/>
    <col min="6" max="6" width="6.6640625" customWidth="1"/>
    <col min="7" max="8" width="9.109375" customWidth="1"/>
  </cols>
  <sheetData>
    <row r="1" spans="1:48" ht="30.75" customHeight="1">
      <c r="A1" s="21" t="s">
        <v>39</v>
      </c>
      <c r="B1" s="21"/>
      <c r="C1" s="21" t="s">
        <v>40</v>
      </c>
      <c r="D1" s="21" t="s">
        <v>44</v>
      </c>
      <c r="E1" s="21"/>
      <c r="F1" s="21"/>
      <c r="G1" s="21" t="s">
        <v>17</v>
      </c>
      <c r="H1" s="21"/>
      <c r="I1" s="21"/>
      <c r="J1" s="21" t="s">
        <v>18</v>
      </c>
      <c r="K1" s="21"/>
      <c r="L1" s="21"/>
      <c r="M1" s="21" t="s">
        <v>22</v>
      </c>
      <c r="N1" s="21"/>
      <c r="O1" s="21"/>
      <c r="P1" s="21" t="s">
        <v>23</v>
      </c>
      <c r="Q1" s="21"/>
      <c r="R1" s="21" t="s">
        <v>24</v>
      </c>
      <c r="S1" s="21"/>
      <c r="T1" s="21"/>
      <c r="U1" s="21" t="s">
        <v>25</v>
      </c>
      <c r="V1" s="21"/>
      <c r="W1" s="21"/>
      <c r="X1" s="21" t="s">
        <v>26</v>
      </c>
      <c r="Y1" s="21"/>
      <c r="Z1" s="21"/>
      <c r="AA1" s="21" t="s">
        <v>27</v>
      </c>
      <c r="AB1" s="21"/>
      <c r="AC1" s="21" t="s">
        <v>28</v>
      </c>
      <c r="AD1" s="21"/>
      <c r="AE1" s="21"/>
      <c r="AF1" s="21" t="s">
        <v>29</v>
      </c>
      <c r="AG1" s="21"/>
      <c r="AH1" s="21"/>
      <c r="AI1" s="21" t="s">
        <v>30</v>
      </c>
      <c r="AJ1" s="21"/>
      <c r="AK1" s="21"/>
      <c r="AL1" s="21" t="s">
        <v>31</v>
      </c>
      <c r="AM1" s="21"/>
      <c r="AN1" s="21" t="s">
        <v>32</v>
      </c>
      <c r="AO1" s="21"/>
      <c r="AP1" s="21"/>
      <c r="AQ1" s="21" t="s">
        <v>33</v>
      </c>
      <c r="AR1" s="21"/>
      <c r="AS1" s="21"/>
      <c r="AT1" s="21" t="s">
        <v>34</v>
      </c>
      <c r="AU1" s="21"/>
      <c r="AV1" s="21"/>
    </row>
    <row r="2" spans="1:48" ht="39" customHeight="1">
      <c r="A2" s="21"/>
      <c r="B2" s="21"/>
      <c r="C2" s="21"/>
      <c r="D2" t="s">
        <v>47</v>
      </c>
      <c r="E2" t="s">
        <v>48</v>
      </c>
      <c r="F2" t="s">
        <v>19</v>
      </c>
      <c r="G2" t="s">
        <v>20</v>
      </c>
      <c r="H2" t="s">
        <v>21</v>
      </c>
      <c r="I2" t="s">
        <v>19</v>
      </c>
      <c r="J2" t="s">
        <v>20</v>
      </c>
      <c r="K2" t="s">
        <v>21</v>
      </c>
      <c r="L2" t="s">
        <v>19</v>
      </c>
      <c r="M2" t="s">
        <v>20</v>
      </c>
      <c r="N2" t="s">
        <v>21</v>
      </c>
      <c r="O2" t="s">
        <v>19</v>
      </c>
      <c r="P2" t="s">
        <v>21</v>
      </c>
      <c r="Q2" t="s">
        <v>19</v>
      </c>
      <c r="R2" t="s">
        <v>20</v>
      </c>
      <c r="S2" t="s">
        <v>21</v>
      </c>
      <c r="T2" t="s">
        <v>19</v>
      </c>
      <c r="U2" t="s">
        <v>20</v>
      </c>
      <c r="V2" t="s">
        <v>21</v>
      </c>
      <c r="W2" t="s">
        <v>19</v>
      </c>
      <c r="X2" t="s">
        <v>20</v>
      </c>
      <c r="Y2" t="s">
        <v>21</v>
      </c>
      <c r="Z2" t="s">
        <v>19</v>
      </c>
      <c r="AA2" t="s">
        <v>21</v>
      </c>
      <c r="AB2" t="s">
        <v>19</v>
      </c>
      <c r="AC2" t="s">
        <v>20</v>
      </c>
      <c r="AD2" t="s">
        <v>21</v>
      </c>
      <c r="AE2" t="s">
        <v>19</v>
      </c>
      <c r="AF2" t="s">
        <v>20</v>
      </c>
      <c r="AG2" t="s">
        <v>21</v>
      </c>
      <c r="AH2" t="s">
        <v>19</v>
      </c>
      <c r="AI2" t="s">
        <v>20</v>
      </c>
      <c r="AJ2" t="s">
        <v>21</v>
      </c>
      <c r="AK2" t="s">
        <v>19</v>
      </c>
      <c r="AL2" t="s">
        <v>21</v>
      </c>
      <c r="AM2" t="s">
        <v>19</v>
      </c>
      <c r="AN2" t="s">
        <v>20</v>
      </c>
      <c r="AO2" t="s">
        <v>21</v>
      </c>
      <c r="AP2" t="s">
        <v>19</v>
      </c>
      <c r="AQ2" t="s">
        <v>20</v>
      </c>
      <c r="AR2" t="s">
        <v>21</v>
      </c>
      <c r="AS2" t="s">
        <v>19</v>
      </c>
      <c r="AT2" t="s">
        <v>20</v>
      </c>
      <c r="AU2" t="s">
        <v>21</v>
      </c>
      <c r="AV2" t="s">
        <v>19</v>
      </c>
    </row>
    <row r="3" spans="1:48">
      <c r="A3" s="21" t="s">
        <v>82</v>
      </c>
      <c r="B3" s="21"/>
      <c r="C3" t="s">
        <v>35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  <c r="P3" t="e">
        <f>#REF!</f>
        <v>#REF!</v>
      </c>
      <c r="Q3" t="e">
        <f>#REF!</f>
        <v>#REF!</v>
      </c>
      <c r="R3" t="e">
        <f>#REF!</f>
        <v>#REF!</v>
      </c>
      <c r="S3" t="e">
        <f>#REF!</f>
        <v>#REF!</v>
      </c>
      <c r="T3" t="e">
        <f>#REF!</f>
        <v>#REF!</v>
      </c>
      <c r="U3" t="e">
        <f>#REF!</f>
        <v>#REF!</v>
      </c>
      <c r="V3" t="e">
        <f>#REF!</f>
        <v>#REF!</v>
      </c>
      <c r="W3" t="e">
        <f>#REF!</f>
        <v>#REF!</v>
      </c>
      <c r="X3" t="e">
        <f>#REF!</f>
        <v>#REF!</v>
      </c>
      <c r="Y3" t="e">
        <f>#REF!</f>
        <v>#REF!</v>
      </c>
      <c r="Z3" t="e">
        <f>#REF!</f>
        <v>#REF!</v>
      </c>
      <c r="AA3" t="e">
        <f>#REF!</f>
        <v>#REF!</v>
      </c>
      <c r="AB3" t="e">
        <f>#REF!</f>
        <v>#REF!</v>
      </c>
      <c r="AC3" t="e">
        <f>#REF!</f>
        <v>#REF!</v>
      </c>
      <c r="AD3" t="e">
        <f>#REF!</f>
        <v>#REF!</v>
      </c>
      <c r="AE3" t="e">
        <f>#REF!</f>
        <v>#REF!</v>
      </c>
      <c r="AF3" t="e">
        <f>#REF!</f>
        <v>#REF!</v>
      </c>
      <c r="AG3" t="e">
        <f>#REF!</f>
        <v>#REF!</v>
      </c>
      <c r="AH3" t="e">
        <f>#REF!</f>
        <v>#REF!</v>
      </c>
      <c r="AI3" t="e">
        <f>#REF!</f>
        <v>#REF!</v>
      </c>
      <c r="AJ3" t="e">
        <f>#REF!</f>
        <v>#REF!</v>
      </c>
      <c r="AK3" t="e">
        <f>#REF!</f>
        <v>#REF!</v>
      </c>
      <c r="AL3" t="e">
        <f>#REF!</f>
        <v>#REF!</v>
      </c>
      <c r="AM3" t="e">
        <f>#REF!</f>
        <v>#REF!</v>
      </c>
      <c r="AN3" t="e">
        <f>#REF!</f>
        <v>#REF!</v>
      </c>
      <c r="AO3" t="e">
        <f>#REF!</f>
        <v>#REF!</v>
      </c>
      <c r="AP3" t="e">
        <f>#REF!</f>
        <v>#REF!</v>
      </c>
      <c r="AQ3" t="e">
        <f>#REF!</f>
        <v>#REF!</v>
      </c>
      <c r="AR3" t="e">
        <f>#REF!</f>
        <v>#REF!</v>
      </c>
      <c r="AS3" t="e">
        <f>#REF!</f>
        <v>#REF!</v>
      </c>
      <c r="AT3" t="e">
        <f>#REF!</f>
        <v>#REF!</v>
      </c>
      <c r="AU3" t="e">
        <f>#REF!</f>
        <v>#REF!</v>
      </c>
      <c r="AV3" t="e">
        <f>#REF!</f>
        <v>#REF!</v>
      </c>
    </row>
    <row r="4" spans="1:48">
      <c r="A4" s="21"/>
      <c r="B4" s="21"/>
      <c r="C4" t="s">
        <v>36</v>
      </c>
    </row>
    <row r="5" spans="1:48" ht="32.25" customHeight="1">
      <c r="A5" s="21"/>
      <c r="B5" s="21"/>
      <c r="C5" t="s">
        <v>37</v>
      </c>
      <c r="D5" t="e">
        <f>#REF!</f>
        <v>#REF!</v>
      </c>
      <c r="E5" t="e">
        <f>#REF!</f>
        <v>#REF!</v>
      </c>
      <c r="F5" t="e">
        <f>#REF!</f>
        <v>#REF!</v>
      </c>
      <c r="G5" t="e">
        <f>#REF!</f>
        <v>#REF!</v>
      </c>
      <c r="H5" t="e">
        <f>#REF!</f>
        <v>#REF!</v>
      </c>
      <c r="I5" t="e">
        <f>#REF!</f>
        <v>#REF!</v>
      </c>
      <c r="J5" t="e">
        <f>#REF!</f>
        <v>#REF!</v>
      </c>
      <c r="K5" t="e">
        <f>#REF!</f>
        <v>#REF!</v>
      </c>
      <c r="L5" t="e">
        <f>#REF!</f>
        <v>#REF!</v>
      </c>
      <c r="M5" t="e">
        <f>#REF!</f>
        <v>#REF!</v>
      </c>
      <c r="N5" t="e">
        <f>#REF!</f>
        <v>#REF!</v>
      </c>
      <c r="O5" t="e">
        <f>#REF!</f>
        <v>#REF!</v>
      </c>
      <c r="P5" t="e">
        <f>#REF!</f>
        <v>#REF!</v>
      </c>
      <c r="Q5" t="e">
        <f>#REF!</f>
        <v>#REF!</v>
      </c>
      <c r="R5" t="e">
        <f>#REF!</f>
        <v>#REF!</v>
      </c>
      <c r="S5" t="e">
        <f>#REF!</f>
        <v>#REF!</v>
      </c>
      <c r="T5" t="e">
        <f>#REF!</f>
        <v>#REF!</v>
      </c>
      <c r="U5" t="e">
        <f>#REF!</f>
        <v>#REF!</v>
      </c>
      <c r="V5" t="e">
        <f>#REF!</f>
        <v>#REF!</v>
      </c>
      <c r="W5" t="e">
        <f>#REF!</f>
        <v>#REF!</v>
      </c>
      <c r="X5" t="e">
        <f>#REF!</f>
        <v>#REF!</v>
      </c>
      <c r="Y5" t="e">
        <f>#REF!</f>
        <v>#REF!</v>
      </c>
      <c r="Z5" t="e">
        <f>#REF!</f>
        <v>#REF!</v>
      </c>
      <c r="AA5" t="e">
        <f>#REF!</f>
        <v>#REF!</v>
      </c>
      <c r="AB5" t="e">
        <f>#REF!</f>
        <v>#REF!</v>
      </c>
      <c r="AC5" t="e">
        <f>#REF!</f>
        <v>#REF!</v>
      </c>
      <c r="AD5" t="e">
        <f>#REF!</f>
        <v>#REF!</v>
      </c>
      <c r="AE5" t="e">
        <f>#REF!</f>
        <v>#REF!</v>
      </c>
      <c r="AF5" t="e">
        <f>#REF!</f>
        <v>#REF!</v>
      </c>
      <c r="AG5" t="e">
        <f>#REF!</f>
        <v>#REF!</v>
      </c>
      <c r="AH5" t="e">
        <f>#REF!</f>
        <v>#REF!</v>
      </c>
      <c r="AI5" t="e">
        <f>#REF!</f>
        <v>#REF!</v>
      </c>
      <c r="AJ5" t="e">
        <f>#REF!</f>
        <v>#REF!</v>
      </c>
      <c r="AK5" t="e">
        <f>#REF!</f>
        <v>#REF!</v>
      </c>
      <c r="AL5" t="e">
        <f>#REF!</f>
        <v>#REF!</v>
      </c>
      <c r="AM5" t="e">
        <f>#REF!</f>
        <v>#REF!</v>
      </c>
      <c r="AN5" t="e">
        <f>#REF!</f>
        <v>#REF!</v>
      </c>
      <c r="AO5" t="e">
        <f>#REF!</f>
        <v>#REF!</v>
      </c>
      <c r="AP5" t="e">
        <f>#REF!</f>
        <v>#REF!</v>
      </c>
      <c r="AQ5" t="e">
        <f>#REF!</f>
        <v>#REF!</v>
      </c>
      <c r="AR5" t="e">
        <f>#REF!</f>
        <v>#REF!</v>
      </c>
      <c r="AS5" t="e">
        <f>#REF!</f>
        <v>#REF!</v>
      </c>
      <c r="AT5" t="e">
        <f>#REF!</f>
        <v>#REF!</v>
      </c>
      <c r="AU5" t="e">
        <f>#REF!</f>
        <v>#REF!</v>
      </c>
      <c r="AV5" t="e">
        <f>#REF!</f>
        <v>#REF!</v>
      </c>
    </row>
    <row r="6" spans="1:48">
      <c r="A6" s="21"/>
      <c r="B6" s="21"/>
      <c r="C6" t="s">
        <v>2</v>
      </c>
      <c r="D6" t="e">
        <f>#REF!</f>
        <v>#REF!</v>
      </c>
      <c r="E6" t="e">
        <f>#REF!</f>
        <v>#REF!</v>
      </c>
      <c r="F6" t="e">
        <f>#REF!</f>
        <v>#REF!</v>
      </c>
      <c r="G6" t="e">
        <f>#REF!</f>
        <v>#REF!</v>
      </c>
      <c r="H6" t="e">
        <f>#REF!</f>
        <v>#REF!</v>
      </c>
      <c r="I6" t="e">
        <f>#REF!</f>
        <v>#REF!</v>
      </c>
      <c r="J6" t="e">
        <f>#REF!</f>
        <v>#REF!</v>
      </c>
      <c r="K6" t="e">
        <f>#REF!</f>
        <v>#REF!</v>
      </c>
      <c r="L6" t="e">
        <f>#REF!</f>
        <v>#REF!</v>
      </c>
      <c r="M6" t="e">
        <f>#REF!</f>
        <v>#REF!</v>
      </c>
      <c r="N6" t="e">
        <f>#REF!</f>
        <v>#REF!</v>
      </c>
      <c r="O6" t="e">
        <f>#REF!</f>
        <v>#REF!</v>
      </c>
      <c r="P6" t="e">
        <f>#REF!</f>
        <v>#REF!</v>
      </c>
      <c r="Q6" t="e">
        <f>#REF!</f>
        <v>#REF!</v>
      </c>
      <c r="R6" t="e">
        <f>#REF!</f>
        <v>#REF!</v>
      </c>
      <c r="S6" t="e">
        <f>#REF!</f>
        <v>#REF!</v>
      </c>
      <c r="T6" t="e">
        <f>#REF!</f>
        <v>#REF!</v>
      </c>
      <c r="U6" t="e">
        <f>#REF!</f>
        <v>#REF!</v>
      </c>
      <c r="V6" t="e">
        <f>#REF!</f>
        <v>#REF!</v>
      </c>
      <c r="W6" t="e">
        <f>#REF!</f>
        <v>#REF!</v>
      </c>
      <c r="X6" t="e">
        <f>#REF!</f>
        <v>#REF!</v>
      </c>
      <c r="Y6" t="e">
        <f>#REF!</f>
        <v>#REF!</v>
      </c>
      <c r="Z6" t="e">
        <f>#REF!</f>
        <v>#REF!</v>
      </c>
      <c r="AA6" t="e">
        <f>#REF!</f>
        <v>#REF!</v>
      </c>
      <c r="AB6" t="e">
        <f>#REF!</f>
        <v>#REF!</v>
      </c>
      <c r="AC6" t="e">
        <f>#REF!</f>
        <v>#REF!</v>
      </c>
      <c r="AD6" t="e">
        <f>#REF!</f>
        <v>#REF!</v>
      </c>
      <c r="AE6" t="e">
        <f>#REF!</f>
        <v>#REF!</v>
      </c>
      <c r="AF6" t="e">
        <f>#REF!</f>
        <v>#REF!</v>
      </c>
      <c r="AG6" t="e">
        <f>#REF!</f>
        <v>#REF!</v>
      </c>
      <c r="AH6" t="e">
        <f>#REF!</f>
        <v>#REF!</v>
      </c>
      <c r="AI6" t="e">
        <f>#REF!</f>
        <v>#REF!</v>
      </c>
      <c r="AJ6" t="e">
        <f>#REF!</f>
        <v>#REF!</v>
      </c>
      <c r="AK6" t="e">
        <f>#REF!</f>
        <v>#REF!</v>
      </c>
      <c r="AL6" t="e">
        <f>#REF!</f>
        <v>#REF!</v>
      </c>
      <c r="AM6" t="e">
        <f>#REF!</f>
        <v>#REF!</v>
      </c>
      <c r="AN6" t="e">
        <f>#REF!</f>
        <v>#REF!</v>
      </c>
      <c r="AO6" t="e">
        <f>#REF!</f>
        <v>#REF!</v>
      </c>
      <c r="AP6" t="e">
        <f>#REF!</f>
        <v>#REF!</v>
      </c>
      <c r="AQ6" t="e">
        <f>#REF!</f>
        <v>#REF!</v>
      </c>
      <c r="AR6" t="e">
        <f>#REF!</f>
        <v>#REF!</v>
      </c>
      <c r="AS6" t="e">
        <f>#REF!</f>
        <v>#REF!</v>
      </c>
      <c r="AT6" t="e">
        <f>#REF!</f>
        <v>#REF!</v>
      </c>
      <c r="AU6" t="e">
        <f>#REF!</f>
        <v>#REF!</v>
      </c>
      <c r="AV6" t="e">
        <f>#REF!</f>
        <v>#REF!</v>
      </c>
    </row>
    <row r="7" spans="1:48">
      <c r="A7" s="21"/>
      <c r="B7" s="21"/>
      <c r="C7" t="s">
        <v>43</v>
      </c>
      <c r="D7" t="e">
        <f>#REF!</f>
        <v>#REF!</v>
      </c>
      <c r="E7" t="e">
        <f>#REF!</f>
        <v>#REF!</v>
      </c>
      <c r="F7" t="e">
        <f>#REF!</f>
        <v>#REF!</v>
      </c>
      <c r="G7" t="e">
        <f>#REF!</f>
        <v>#REF!</v>
      </c>
      <c r="H7" t="e">
        <f>#REF!</f>
        <v>#REF!</v>
      </c>
      <c r="I7" t="e">
        <f>#REF!</f>
        <v>#REF!</v>
      </c>
      <c r="J7" t="e">
        <f>#REF!</f>
        <v>#REF!</v>
      </c>
      <c r="K7" t="e">
        <f>#REF!</f>
        <v>#REF!</v>
      </c>
      <c r="L7" t="e">
        <f>#REF!</f>
        <v>#REF!</v>
      </c>
      <c r="M7" t="e">
        <f>#REF!</f>
        <v>#REF!</v>
      </c>
      <c r="N7" t="e">
        <f>#REF!</f>
        <v>#REF!</v>
      </c>
      <c r="O7" t="e">
        <f>#REF!</f>
        <v>#REF!</v>
      </c>
      <c r="P7" t="e">
        <f>#REF!</f>
        <v>#REF!</v>
      </c>
      <c r="Q7" t="e">
        <f>#REF!</f>
        <v>#REF!</v>
      </c>
      <c r="R7" t="e">
        <f>#REF!</f>
        <v>#REF!</v>
      </c>
      <c r="S7" t="e">
        <f>#REF!</f>
        <v>#REF!</v>
      </c>
      <c r="T7" t="e">
        <f>#REF!</f>
        <v>#REF!</v>
      </c>
      <c r="U7" t="e">
        <f>#REF!</f>
        <v>#REF!</v>
      </c>
      <c r="V7" t="e">
        <f>#REF!</f>
        <v>#REF!</v>
      </c>
      <c r="W7" t="e">
        <f>#REF!</f>
        <v>#REF!</v>
      </c>
      <c r="X7" t="e">
        <f>#REF!</f>
        <v>#REF!</v>
      </c>
      <c r="Y7" t="e">
        <f>#REF!</f>
        <v>#REF!</v>
      </c>
      <c r="Z7" t="e">
        <f>#REF!</f>
        <v>#REF!</v>
      </c>
      <c r="AA7" t="e">
        <f>#REF!</f>
        <v>#REF!</v>
      </c>
      <c r="AB7" t="e">
        <f>#REF!</f>
        <v>#REF!</v>
      </c>
      <c r="AC7" t="e">
        <f>#REF!</f>
        <v>#REF!</v>
      </c>
      <c r="AD7" t="e">
        <f>#REF!</f>
        <v>#REF!</v>
      </c>
      <c r="AE7" t="e">
        <f>#REF!</f>
        <v>#REF!</v>
      </c>
      <c r="AF7" t="e">
        <f>#REF!</f>
        <v>#REF!</v>
      </c>
      <c r="AG7" t="e">
        <f>#REF!</f>
        <v>#REF!</v>
      </c>
      <c r="AH7" t="e">
        <f>#REF!</f>
        <v>#REF!</v>
      </c>
      <c r="AI7" t="e">
        <f>#REF!</f>
        <v>#REF!</v>
      </c>
      <c r="AJ7" t="e">
        <f>#REF!</f>
        <v>#REF!</v>
      </c>
      <c r="AK7" t="e">
        <f>#REF!</f>
        <v>#REF!</v>
      </c>
      <c r="AL7" t="e">
        <f>#REF!</f>
        <v>#REF!</v>
      </c>
      <c r="AM7" t="e">
        <f>#REF!</f>
        <v>#REF!</v>
      </c>
      <c r="AN7" t="e">
        <f>#REF!</f>
        <v>#REF!</v>
      </c>
      <c r="AO7" t="e">
        <f>#REF!</f>
        <v>#REF!</v>
      </c>
      <c r="AP7" t="e">
        <f>#REF!</f>
        <v>#REF!</v>
      </c>
      <c r="AQ7" t="e">
        <f>#REF!</f>
        <v>#REF!</v>
      </c>
      <c r="AR7" t="e">
        <f>#REF!</f>
        <v>#REF!</v>
      </c>
      <c r="AS7" t="e">
        <f>#REF!</f>
        <v>#REF!</v>
      </c>
      <c r="AT7" t="e">
        <f>#REF!</f>
        <v>#REF!</v>
      </c>
      <c r="AU7" t="e">
        <f>#REF!</f>
        <v>#REF!</v>
      </c>
      <c r="AV7" t="e">
        <f>#REF!</f>
        <v>#REF!</v>
      </c>
    </row>
    <row r="8" spans="1:48">
      <c r="A8" s="21"/>
      <c r="B8" s="21"/>
      <c r="C8" t="s">
        <v>38</v>
      </c>
      <c r="D8" t="e">
        <f>#REF!</f>
        <v>#REF!</v>
      </c>
      <c r="E8" t="e">
        <f>#REF!</f>
        <v>#REF!</v>
      </c>
      <c r="F8" t="e">
        <f>#REF!</f>
        <v>#REF!</v>
      </c>
      <c r="G8" t="e">
        <f>#REF!</f>
        <v>#REF!</v>
      </c>
      <c r="H8" t="e">
        <f>#REF!</f>
        <v>#REF!</v>
      </c>
      <c r="I8" t="e">
        <f>#REF!</f>
        <v>#REF!</v>
      </c>
      <c r="J8" t="e">
        <f>#REF!</f>
        <v>#REF!</v>
      </c>
      <c r="K8" t="e">
        <f>#REF!</f>
        <v>#REF!</v>
      </c>
      <c r="L8" t="e">
        <f>#REF!</f>
        <v>#REF!</v>
      </c>
      <c r="M8" t="e">
        <f>#REF!</f>
        <v>#REF!</v>
      </c>
      <c r="N8" t="e">
        <f>#REF!</f>
        <v>#REF!</v>
      </c>
      <c r="O8" t="e">
        <f>#REF!</f>
        <v>#REF!</v>
      </c>
      <c r="P8" t="e">
        <f>#REF!</f>
        <v>#REF!</v>
      </c>
      <c r="Q8" t="e">
        <f>#REF!</f>
        <v>#REF!</v>
      </c>
      <c r="R8" t="e">
        <f>#REF!</f>
        <v>#REF!</v>
      </c>
      <c r="S8" t="e">
        <f>#REF!</f>
        <v>#REF!</v>
      </c>
      <c r="T8" t="e">
        <f>#REF!</f>
        <v>#REF!</v>
      </c>
      <c r="U8" t="e">
        <f>#REF!</f>
        <v>#REF!</v>
      </c>
      <c r="V8" t="e">
        <f>#REF!</f>
        <v>#REF!</v>
      </c>
      <c r="W8" t="e">
        <f>#REF!</f>
        <v>#REF!</v>
      </c>
      <c r="X8" t="e">
        <f>#REF!</f>
        <v>#REF!</v>
      </c>
      <c r="Y8" t="e">
        <f>#REF!</f>
        <v>#REF!</v>
      </c>
      <c r="Z8" t="e">
        <f>#REF!</f>
        <v>#REF!</v>
      </c>
      <c r="AA8" t="e">
        <f>#REF!</f>
        <v>#REF!</v>
      </c>
      <c r="AB8" t="e">
        <f>#REF!</f>
        <v>#REF!</v>
      </c>
      <c r="AC8" t="e">
        <f>#REF!</f>
        <v>#REF!</v>
      </c>
      <c r="AD8" t="e">
        <f>#REF!</f>
        <v>#REF!</v>
      </c>
      <c r="AE8" t="e">
        <f>#REF!</f>
        <v>#REF!</v>
      </c>
      <c r="AF8" t="e">
        <f>#REF!</f>
        <v>#REF!</v>
      </c>
      <c r="AG8" t="e">
        <f>#REF!</f>
        <v>#REF!</v>
      </c>
      <c r="AH8" t="e">
        <f>#REF!</f>
        <v>#REF!</v>
      </c>
      <c r="AI8" t="e">
        <f>#REF!</f>
        <v>#REF!</v>
      </c>
      <c r="AJ8" t="e">
        <f>#REF!</f>
        <v>#REF!</v>
      </c>
      <c r="AK8" t="e">
        <f>#REF!</f>
        <v>#REF!</v>
      </c>
      <c r="AL8" t="e">
        <f>#REF!</f>
        <v>#REF!</v>
      </c>
      <c r="AM8" t="e">
        <f>#REF!</f>
        <v>#REF!</v>
      </c>
      <c r="AN8" t="e">
        <f>#REF!</f>
        <v>#REF!</v>
      </c>
      <c r="AO8" t="e">
        <f>#REF!</f>
        <v>#REF!</v>
      </c>
      <c r="AP8" t="e">
        <f>#REF!</f>
        <v>#REF!</v>
      </c>
      <c r="AQ8" t="e">
        <f>#REF!</f>
        <v>#REF!</v>
      </c>
      <c r="AR8" t="e">
        <f>#REF!</f>
        <v>#REF!</v>
      </c>
      <c r="AS8" t="e">
        <f>#REF!</f>
        <v>#REF!</v>
      </c>
      <c r="AT8" t="e">
        <f>#REF!</f>
        <v>#REF!</v>
      </c>
      <c r="AU8" t="e">
        <f>#REF!</f>
        <v>#REF!</v>
      </c>
      <c r="AV8" t="e">
        <f>#REF!</f>
        <v>#REF!</v>
      </c>
    </row>
    <row r="9" spans="1:48">
      <c r="A9" s="21"/>
      <c r="B9" s="21"/>
      <c r="C9" t="s">
        <v>42</v>
      </c>
      <c r="D9" t="e">
        <f>#REF!</f>
        <v>#REF!</v>
      </c>
      <c r="E9" t="e">
        <f>#REF!</f>
        <v>#REF!</v>
      </c>
      <c r="F9" t="e">
        <f>#REF!</f>
        <v>#REF!</v>
      </c>
      <c r="G9" t="e">
        <f>#REF!</f>
        <v>#REF!</v>
      </c>
      <c r="H9" t="e">
        <f>#REF!</f>
        <v>#REF!</v>
      </c>
      <c r="I9" t="e">
        <f>#REF!</f>
        <v>#REF!</v>
      </c>
      <c r="J9" t="e">
        <f>#REF!</f>
        <v>#REF!</v>
      </c>
      <c r="K9" t="e">
        <f>#REF!</f>
        <v>#REF!</v>
      </c>
      <c r="L9" t="e">
        <f>#REF!</f>
        <v>#REF!</v>
      </c>
      <c r="M9" t="e">
        <f>#REF!</f>
        <v>#REF!</v>
      </c>
      <c r="N9" t="e">
        <f>#REF!</f>
        <v>#REF!</v>
      </c>
      <c r="O9" t="e">
        <f>#REF!</f>
        <v>#REF!</v>
      </c>
      <c r="P9" t="e">
        <f>#REF!</f>
        <v>#REF!</v>
      </c>
      <c r="Q9" t="e">
        <f>#REF!</f>
        <v>#REF!</v>
      </c>
      <c r="R9" t="e">
        <f>#REF!</f>
        <v>#REF!</v>
      </c>
      <c r="S9" t="e">
        <f>#REF!</f>
        <v>#REF!</v>
      </c>
      <c r="T9" t="e">
        <f>#REF!</f>
        <v>#REF!</v>
      </c>
      <c r="U9" t="e">
        <f>#REF!</f>
        <v>#REF!</v>
      </c>
      <c r="V9" t="e">
        <f>#REF!</f>
        <v>#REF!</v>
      </c>
      <c r="W9" t="e">
        <f>#REF!</f>
        <v>#REF!</v>
      </c>
      <c r="X9" t="e">
        <f>#REF!</f>
        <v>#REF!</v>
      </c>
      <c r="Y9" t="e">
        <f>#REF!</f>
        <v>#REF!</v>
      </c>
      <c r="Z9" t="e">
        <f>#REF!</f>
        <v>#REF!</v>
      </c>
      <c r="AA9" t="e">
        <f>#REF!</f>
        <v>#REF!</v>
      </c>
      <c r="AB9" t="e">
        <f>#REF!</f>
        <v>#REF!</v>
      </c>
      <c r="AC9" t="e">
        <f>#REF!</f>
        <v>#REF!</v>
      </c>
      <c r="AD9" t="e">
        <f>#REF!</f>
        <v>#REF!</v>
      </c>
      <c r="AE9" t="e">
        <f>#REF!</f>
        <v>#REF!</v>
      </c>
      <c r="AF9" t="e">
        <f>#REF!</f>
        <v>#REF!</v>
      </c>
      <c r="AG9" t="e">
        <f>#REF!</f>
        <v>#REF!</v>
      </c>
      <c r="AH9" t="e">
        <f>#REF!</f>
        <v>#REF!</v>
      </c>
      <c r="AI9" t="e">
        <f>#REF!</f>
        <v>#REF!</v>
      </c>
      <c r="AJ9" t="e">
        <f>#REF!</f>
        <v>#REF!</v>
      </c>
      <c r="AK9" t="e">
        <f>#REF!</f>
        <v>#REF!</v>
      </c>
      <c r="AL9" t="e">
        <f>#REF!</f>
        <v>#REF!</v>
      </c>
      <c r="AM9" t="e">
        <f>#REF!</f>
        <v>#REF!</v>
      </c>
      <c r="AN9" t="e">
        <f>#REF!</f>
        <v>#REF!</v>
      </c>
      <c r="AO9" t="e">
        <f>#REF!</f>
        <v>#REF!</v>
      </c>
      <c r="AP9" t="e">
        <f>#REF!</f>
        <v>#REF!</v>
      </c>
      <c r="AQ9" t="e">
        <f>#REF!</f>
        <v>#REF!</v>
      </c>
      <c r="AR9" t="e">
        <f>#REF!</f>
        <v>#REF!</v>
      </c>
      <c r="AS9" t="e">
        <f>#REF!</f>
        <v>#REF!</v>
      </c>
      <c r="AT9" t="e">
        <f>#REF!</f>
        <v>#REF!</v>
      </c>
      <c r="AU9" t="e">
        <f>#REF!</f>
        <v>#REF!</v>
      </c>
      <c r="AV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21" t="s">
        <v>57</v>
      </c>
      <c r="B1" s="21"/>
      <c r="C1" s="21"/>
      <c r="D1" s="21"/>
      <c r="E1" s="21"/>
    </row>
    <row r="3" spans="1:5">
      <c r="A3" s="21" t="s">
        <v>129</v>
      </c>
      <c r="B3" s="21"/>
      <c r="C3" s="21"/>
      <c r="D3" s="21"/>
      <c r="E3" s="21"/>
    </row>
    <row r="4" spans="1:5" ht="45.15" customHeight="1">
      <c r="A4" t="s">
        <v>51</v>
      </c>
      <c r="B4" t="s">
        <v>58</v>
      </c>
      <c r="C4" t="s">
        <v>52</v>
      </c>
      <c r="D4" t="s">
        <v>53</v>
      </c>
      <c r="E4" t="s">
        <v>54</v>
      </c>
    </row>
    <row r="5" spans="1:5" ht="57.75" customHeight="1">
      <c r="A5" t="s">
        <v>59</v>
      </c>
      <c r="B5">
        <v>0.1</v>
      </c>
      <c r="C5">
        <f>SUM(D6:D7)</f>
        <v>0</v>
      </c>
      <c r="D5">
        <f t="shared" ref="D5:D23" si="0">B5*C5</f>
        <v>0</v>
      </c>
    </row>
    <row r="6" spans="1:5" ht="72.75" customHeight="1">
      <c r="A6" t="s">
        <v>60</v>
      </c>
      <c r="B6">
        <v>0.5</v>
      </c>
      <c r="D6">
        <f t="shared" si="0"/>
        <v>0</v>
      </c>
    </row>
    <row r="7" spans="1:5" ht="21" customHeight="1">
      <c r="A7" t="s">
        <v>61</v>
      </c>
      <c r="B7">
        <v>0.5</v>
      </c>
      <c r="D7">
        <f t="shared" si="0"/>
        <v>0</v>
      </c>
    </row>
    <row r="8" spans="1:5" ht="32.25" customHeight="1">
      <c r="A8" t="s">
        <v>62</v>
      </c>
      <c r="B8">
        <v>0.1</v>
      </c>
      <c r="C8">
        <f>SUM(D9:D10)</f>
        <v>0</v>
      </c>
      <c r="D8">
        <f t="shared" si="0"/>
        <v>0</v>
      </c>
    </row>
    <row r="9" spans="1:5">
      <c r="A9" t="s">
        <v>63</v>
      </c>
      <c r="B9">
        <v>0.5</v>
      </c>
      <c r="D9">
        <f t="shared" si="0"/>
        <v>0</v>
      </c>
    </row>
    <row r="10" spans="1:5">
      <c r="A10" t="s">
        <v>64</v>
      </c>
      <c r="B10">
        <v>0.5</v>
      </c>
      <c r="D10">
        <f t="shared" si="0"/>
        <v>0</v>
      </c>
    </row>
    <row r="11" spans="1:5" ht="45.75" customHeight="1">
      <c r="A11" t="s">
        <v>65</v>
      </c>
      <c r="B11">
        <v>0.2</v>
      </c>
      <c r="C11">
        <f>SUM(D12:D13)</f>
        <v>0</v>
      </c>
      <c r="D11">
        <f t="shared" si="0"/>
        <v>0</v>
      </c>
    </row>
    <row r="12" spans="1:5" ht="56.25" customHeight="1">
      <c r="A12" t="s">
        <v>66</v>
      </c>
      <c r="B12">
        <v>0.7</v>
      </c>
      <c r="D12">
        <f t="shared" si="0"/>
        <v>0</v>
      </c>
    </row>
    <row r="13" spans="1:5" ht="30.75" customHeight="1">
      <c r="A13" t="s">
        <v>67</v>
      </c>
      <c r="B13">
        <v>0.3</v>
      </c>
      <c r="D13">
        <f t="shared" si="0"/>
        <v>0</v>
      </c>
    </row>
    <row r="14" spans="1:5" ht="45.15" customHeight="1">
      <c r="A14" t="s">
        <v>68</v>
      </c>
      <c r="B14">
        <v>0.4</v>
      </c>
      <c r="C14">
        <f>SUM(D15:D16)</f>
        <v>0</v>
      </c>
      <c r="D14">
        <f t="shared" si="0"/>
        <v>0</v>
      </c>
    </row>
    <row r="15" spans="1:5">
      <c r="A15" t="s">
        <v>69</v>
      </c>
      <c r="B15">
        <v>0.5</v>
      </c>
      <c r="D15">
        <f t="shared" si="0"/>
        <v>0</v>
      </c>
    </row>
    <row r="16" spans="1:5">
      <c r="A16" t="s">
        <v>70</v>
      </c>
      <c r="B16">
        <v>0.5</v>
      </c>
      <c r="D16">
        <f t="shared" si="0"/>
        <v>0</v>
      </c>
    </row>
    <row r="17" spans="1:5" ht="17.25" customHeight="1">
      <c r="A17" t="s">
        <v>71</v>
      </c>
      <c r="B17">
        <v>0.1</v>
      </c>
      <c r="C17">
        <f>SUM(D18)</f>
        <v>0</v>
      </c>
      <c r="D17">
        <f t="shared" si="0"/>
        <v>0</v>
      </c>
    </row>
    <row r="18" spans="1:5">
      <c r="A18" t="s">
        <v>72</v>
      </c>
      <c r="B18">
        <v>1</v>
      </c>
      <c r="D18">
        <f t="shared" si="0"/>
        <v>0</v>
      </c>
    </row>
    <row r="19" spans="1:5" ht="30.75" customHeight="1">
      <c r="A19" t="s">
        <v>73</v>
      </c>
      <c r="B19">
        <v>0.05</v>
      </c>
      <c r="C19">
        <f>SUM(D20:D21)</f>
        <v>0</v>
      </c>
      <c r="D19">
        <f t="shared" si="0"/>
        <v>0</v>
      </c>
    </row>
    <row r="20" spans="1:5" ht="21.75" customHeight="1">
      <c r="A20" t="s">
        <v>74</v>
      </c>
      <c r="B20">
        <v>0.5</v>
      </c>
      <c r="D20">
        <f t="shared" si="0"/>
        <v>0</v>
      </c>
    </row>
    <row r="21" spans="1:5">
      <c r="A21" t="s">
        <v>75</v>
      </c>
      <c r="B21">
        <v>0.5</v>
      </c>
      <c r="D21">
        <f t="shared" si="0"/>
        <v>0</v>
      </c>
    </row>
    <row r="22" spans="1:5" ht="33.9" customHeight="1">
      <c r="A22" t="s">
        <v>76</v>
      </c>
      <c r="B22">
        <v>0.05</v>
      </c>
      <c r="C22">
        <f>SUM(D23)</f>
        <v>0</v>
      </c>
      <c r="D22">
        <f t="shared" si="0"/>
        <v>0</v>
      </c>
    </row>
    <row r="23" spans="1:5">
      <c r="A23" t="s">
        <v>77</v>
      </c>
      <c r="B23">
        <v>1</v>
      </c>
      <c r="D23">
        <f t="shared" si="0"/>
        <v>0</v>
      </c>
    </row>
    <row r="24" spans="1:5">
      <c r="A24" t="s">
        <v>55</v>
      </c>
      <c r="B24">
        <f>SUM(B5,B8,B11,B14,B17,B19,B22)</f>
        <v>1</v>
      </c>
      <c r="C24">
        <f>SUM(C5,C8,C11,C14,C17,C19,C22)</f>
        <v>0</v>
      </c>
      <c r="D24">
        <f>SUM(D5,D8,D11,D14,D17,D19,D22)</f>
        <v>0</v>
      </c>
      <c r="E24" t="s">
        <v>56</v>
      </c>
    </row>
    <row r="26" spans="1:5">
      <c r="A26" s="21" t="s">
        <v>78</v>
      </c>
      <c r="B26" s="21"/>
      <c r="C26" s="21"/>
      <c r="D26" s="21"/>
      <c r="E26" s="21"/>
    </row>
    <row r="28" spans="1:5">
      <c r="A28" s="21" t="s">
        <v>79</v>
      </c>
      <c r="B28" s="21"/>
      <c r="C28" s="21"/>
      <c r="D28" s="21"/>
      <c r="E28" s="21"/>
    </row>
    <row r="29" spans="1:5">
      <c r="A29" s="21"/>
      <c r="B29" s="21"/>
      <c r="C29" s="21"/>
      <c r="D29" s="21"/>
      <c r="E29" s="21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4.4"/>
  <cols>
    <col min="1" max="1" width="4.5546875" customWidth="1"/>
    <col min="2" max="2" width="42.5546875" customWidth="1"/>
    <col min="3" max="3" width="6.88671875" customWidth="1"/>
    <col min="4" max="15" width="9.5546875" customWidth="1"/>
    <col min="16" max="17" width="10.5546875" customWidth="1"/>
    <col min="18" max="29" width="0" hidden="1" customWidth="1"/>
  </cols>
  <sheetData>
    <row r="1" spans="1:256">
      <c r="Q1" t="s">
        <v>50</v>
      </c>
    </row>
    <row r="2" spans="1:256">
      <c r="A2" t="s">
        <v>81</v>
      </c>
    </row>
    <row r="3" spans="1:256" ht="53.25" customHeight="1">
      <c r="A3" t="s">
        <v>0</v>
      </c>
      <c r="B3" s="21" t="s">
        <v>45</v>
      </c>
      <c r="C3" s="21"/>
      <c r="D3" t="s">
        <v>17</v>
      </c>
      <c r="E3" t="s">
        <v>18</v>
      </c>
      <c r="F3" t="s">
        <v>22</v>
      </c>
      <c r="G3" t="s">
        <v>24</v>
      </c>
      <c r="H3" t="s">
        <v>25</v>
      </c>
      <c r="I3" t="s">
        <v>26</v>
      </c>
      <c r="J3" t="s">
        <v>28</v>
      </c>
      <c r="K3" t="s">
        <v>29</v>
      </c>
      <c r="L3" t="s">
        <v>30</v>
      </c>
      <c r="M3" t="s">
        <v>32</v>
      </c>
      <c r="N3" t="s">
        <v>33</v>
      </c>
      <c r="O3" t="s">
        <v>34</v>
      </c>
      <c r="P3" t="s">
        <v>80</v>
      </c>
      <c r="Q3" t="s">
        <v>49</v>
      </c>
      <c r="R3" t="s">
        <v>17</v>
      </c>
      <c r="S3" t="s">
        <v>18</v>
      </c>
      <c r="T3" t="s">
        <v>22</v>
      </c>
      <c r="U3" t="s">
        <v>24</v>
      </c>
      <c r="V3" t="s">
        <v>25</v>
      </c>
      <c r="W3" t="s">
        <v>26</v>
      </c>
      <c r="X3" t="s">
        <v>28</v>
      </c>
      <c r="Y3" t="s">
        <v>29</v>
      </c>
      <c r="Z3" t="s">
        <v>30</v>
      </c>
      <c r="AA3" t="s">
        <v>32</v>
      </c>
      <c r="AB3" t="s">
        <v>33</v>
      </c>
      <c r="AC3" t="s">
        <v>34</v>
      </c>
    </row>
    <row r="4" spans="1:256" ht="15" customHeight="1">
      <c r="A4" t="s">
        <v>83</v>
      </c>
    </row>
    <row r="5" spans="1:256" ht="283.5" customHeight="1">
      <c r="A5" s="21" t="s">
        <v>1</v>
      </c>
      <c r="B5" s="21" t="s">
        <v>84</v>
      </c>
      <c r="C5" t="s">
        <v>20</v>
      </c>
      <c r="D5" t="s">
        <v>216</v>
      </c>
      <c r="E5" t="s">
        <v>217</v>
      </c>
      <c r="F5" t="s">
        <v>218</v>
      </c>
      <c r="G5" t="s">
        <v>219</v>
      </c>
      <c r="H5" t="s">
        <v>218</v>
      </c>
      <c r="I5" t="s">
        <v>220</v>
      </c>
      <c r="J5" t="s">
        <v>219</v>
      </c>
      <c r="K5" t="s">
        <v>221</v>
      </c>
      <c r="L5" t="s">
        <v>222</v>
      </c>
      <c r="M5" t="s">
        <v>223</v>
      </c>
      <c r="N5" t="s">
        <v>222</v>
      </c>
      <c r="O5" t="s">
        <v>224</v>
      </c>
    </row>
    <row r="6" spans="1:256" ht="105.9" customHeight="1">
      <c r="A6" s="21"/>
      <c r="B6" s="21"/>
      <c r="K6" t="s">
        <v>199</v>
      </c>
      <c r="L6" t="s">
        <v>200</v>
      </c>
      <c r="M6" t="s">
        <v>201</v>
      </c>
      <c r="N6" t="s">
        <v>202</v>
      </c>
      <c r="O6" t="s">
        <v>204</v>
      </c>
    </row>
    <row r="7" spans="1:256" ht="74.25" customHeight="1">
      <c r="A7" s="21"/>
      <c r="B7" s="21"/>
      <c r="C7" t="s">
        <v>21</v>
      </c>
    </row>
    <row r="8" spans="1:256" ht="175.5" customHeight="1">
      <c r="A8" s="21" t="s">
        <v>3</v>
      </c>
      <c r="B8" s="21" t="s">
        <v>85</v>
      </c>
      <c r="C8" t="s">
        <v>20</v>
      </c>
      <c r="I8" t="s">
        <v>199</v>
      </c>
      <c r="J8" t="s">
        <v>200</v>
      </c>
      <c r="K8" t="s">
        <v>201</v>
      </c>
      <c r="L8" t="s">
        <v>202</v>
      </c>
      <c r="M8" s="21" t="s">
        <v>204</v>
      </c>
      <c r="N8" s="21"/>
      <c r="O8" s="21"/>
    </row>
    <row r="9" spans="1:256" ht="33.9" customHeight="1">
      <c r="A9" s="21"/>
      <c r="B9" s="21"/>
      <c r="C9" t="s">
        <v>21</v>
      </c>
    </row>
    <row r="10" spans="1:256" ht="151.5" customHeight="1">
      <c r="A10" s="21" t="s">
        <v>4</v>
      </c>
      <c r="B10" s="21" t="s">
        <v>86</v>
      </c>
      <c r="C10" t="s">
        <v>20</v>
      </c>
      <c r="D10" t="s">
        <v>205</v>
      </c>
      <c r="F10" t="s">
        <v>206</v>
      </c>
      <c r="H10" t="s">
        <v>207</v>
      </c>
      <c r="I10" t="s">
        <v>208</v>
      </c>
      <c r="J10" t="s">
        <v>209</v>
      </c>
      <c r="M10" t="s">
        <v>210</v>
      </c>
    </row>
    <row r="11" spans="1:256" ht="40.5" customHeight="1">
      <c r="A11" s="21"/>
      <c r="B11" s="21"/>
      <c r="C11" t="s">
        <v>21</v>
      </c>
    </row>
    <row r="12" spans="1:256" ht="355.5" customHeight="1">
      <c r="A12" s="21" t="s">
        <v>5</v>
      </c>
      <c r="B12" s="21" t="s">
        <v>227</v>
      </c>
      <c r="C12" t="s">
        <v>20</v>
      </c>
      <c r="E12" t="s">
        <v>148</v>
      </c>
      <c r="G12" t="s">
        <v>149</v>
      </c>
      <c r="H12" t="s">
        <v>150</v>
      </c>
      <c r="I12" t="s">
        <v>151</v>
      </c>
      <c r="L12" t="s">
        <v>150</v>
      </c>
      <c r="O12" t="s">
        <v>152</v>
      </c>
    </row>
    <row r="13" spans="1:256" ht="24" customHeight="1">
      <c r="A13" s="21"/>
      <c r="B13" s="21"/>
      <c r="C13" t="s">
        <v>21</v>
      </c>
    </row>
    <row r="14" spans="1:256" ht="96" customHeight="1">
      <c r="A14" s="21" t="s">
        <v>9</v>
      </c>
      <c r="B14" s="21" t="s">
        <v>87</v>
      </c>
      <c r="C14" t="s">
        <v>20</v>
      </c>
      <c r="F14" t="s">
        <v>239</v>
      </c>
    </row>
    <row r="15" spans="1:256" ht="39" customHeight="1">
      <c r="A15" s="21"/>
      <c r="B15" s="21"/>
      <c r="C15" t="s">
        <v>21</v>
      </c>
    </row>
    <row r="16" spans="1:256">
      <c r="A16" t="s">
        <v>88</v>
      </c>
      <c r="AI16" s="21"/>
      <c r="AJ16" s="21"/>
      <c r="AK16" s="21"/>
      <c r="AZ16" s="21"/>
      <c r="BA16" s="21"/>
      <c r="BB16" s="21"/>
      <c r="BQ16" s="21"/>
      <c r="BR16" s="21"/>
      <c r="BS16" s="21"/>
      <c r="CH16" s="21"/>
      <c r="CI16" s="21"/>
      <c r="CJ16" s="21"/>
      <c r="CY16" s="21"/>
      <c r="CZ16" s="21"/>
      <c r="DA16" s="21"/>
      <c r="DP16" s="21"/>
      <c r="DQ16" s="21"/>
      <c r="DR16" s="21"/>
      <c r="EG16" s="21"/>
      <c r="EH16" s="21"/>
      <c r="EI16" s="21"/>
      <c r="EX16" s="21"/>
      <c r="EY16" s="21"/>
      <c r="EZ16" s="21"/>
      <c r="FO16" s="21"/>
      <c r="FP16" s="21"/>
      <c r="FQ16" s="21"/>
      <c r="GF16" s="21"/>
      <c r="GG16" s="21"/>
      <c r="GH16" s="21"/>
      <c r="GW16" s="21"/>
      <c r="GX16" s="21"/>
      <c r="GY16" s="21"/>
      <c r="HN16" s="21"/>
      <c r="HO16" s="21"/>
      <c r="HP16" s="21"/>
      <c r="IE16" s="21"/>
      <c r="IF16" s="21"/>
      <c r="IG16" s="21"/>
      <c r="IV16" s="21"/>
    </row>
    <row r="17" spans="1:16" ht="320.25" customHeight="1">
      <c r="A17" s="21" t="s">
        <v>6</v>
      </c>
      <c r="B17" s="21" t="s">
        <v>89</v>
      </c>
      <c r="C17" t="s">
        <v>20</v>
      </c>
      <c r="D17" t="s">
        <v>157</v>
      </c>
      <c r="E17" t="s">
        <v>158</v>
      </c>
      <c r="F17" t="s">
        <v>159</v>
      </c>
      <c r="G17" t="s">
        <v>160</v>
      </c>
      <c r="H17" t="s">
        <v>161</v>
      </c>
    </row>
    <row r="18" spans="1:16" ht="39.9" customHeight="1">
      <c r="A18" s="21"/>
      <c r="B18" s="21"/>
      <c r="C18" t="s">
        <v>21</v>
      </c>
    </row>
    <row r="19" spans="1:16" ht="194.25" customHeight="1">
      <c r="A19" s="21" t="s">
        <v>7</v>
      </c>
      <c r="B19" s="21" t="s">
        <v>225</v>
      </c>
      <c r="C19" t="s">
        <v>20</v>
      </c>
      <c r="D19" t="s">
        <v>240</v>
      </c>
      <c r="E19" t="s">
        <v>241</v>
      </c>
      <c r="F19" t="s">
        <v>170</v>
      </c>
      <c r="G19" t="s">
        <v>171</v>
      </c>
      <c r="P19" t="s">
        <v>172</v>
      </c>
    </row>
    <row r="20" spans="1:16" ht="39.9" customHeight="1">
      <c r="A20" s="21"/>
      <c r="B20" s="21"/>
      <c r="C20" t="s">
        <v>21</v>
      </c>
    </row>
    <row r="21" spans="1:16" ht="211.5" customHeight="1">
      <c r="A21" s="21" t="s">
        <v>8</v>
      </c>
      <c r="B21" s="21" t="s">
        <v>228</v>
      </c>
      <c r="C21" t="s">
        <v>20</v>
      </c>
      <c r="D21" t="s">
        <v>242</v>
      </c>
      <c r="E21" t="s">
        <v>173</v>
      </c>
      <c r="F21" t="s">
        <v>170</v>
      </c>
      <c r="G21" t="s">
        <v>174</v>
      </c>
      <c r="H21" t="s">
        <v>174</v>
      </c>
      <c r="I21" t="s">
        <v>174</v>
      </c>
      <c r="J21" t="s">
        <v>174</v>
      </c>
      <c r="K21" t="s">
        <v>174</v>
      </c>
      <c r="L21" t="s">
        <v>174</v>
      </c>
      <c r="M21" t="s">
        <v>174</v>
      </c>
      <c r="N21" t="s">
        <v>175</v>
      </c>
      <c r="O21" t="s">
        <v>176</v>
      </c>
      <c r="P21" t="s">
        <v>177</v>
      </c>
    </row>
    <row r="22" spans="1:16" ht="31.5" customHeight="1">
      <c r="A22" s="21"/>
      <c r="B22" s="21"/>
      <c r="C22" t="s">
        <v>21</v>
      </c>
    </row>
    <row r="23" spans="1:16" ht="223.5" customHeight="1">
      <c r="A23" s="21" t="s">
        <v>14</v>
      </c>
      <c r="B23" s="21" t="s">
        <v>229</v>
      </c>
      <c r="C23" t="s">
        <v>20</v>
      </c>
      <c r="D23" t="str">
        <f>$D$19</f>
        <v>подготовка конкурсной документации</v>
      </c>
      <c r="E23" t="s">
        <v>243</v>
      </c>
      <c r="F23" t="s">
        <v>170</v>
      </c>
      <c r="G23" t="s">
        <v>178</v>
      </c>
      <c r="H23" t="s">
        <v>179</v>
      </c>
      <c r="I23" t="s">
        <v>134</v>
      </c>
      <c r="K23" t="s">
        <v>180</v>
      </c>
      <c r="P23" t="s">
        <v>181</v>
      </c>
    </row>
    <row r="24" spans="1:16" ht="39.9" customHeight="1">
      <c r="A24" s="21"/>
      <c r="B24" s="21"/>
      <c r="C24" t="s">
        <v>21</v>
      </c>
    </row>
    <row r="25" spans="1:16" ht="104.25" customHeight="1">
      <c r="A25" s="21" t="s">
        <v>15</v>
      </c>
      <c r="B25" s="21" t="s">
        <v>230</v>
      </c>
      <c r="C25" t="s">
        <v>20</v>
      </c>
      <c r="E25" t="str">
        <f>$D$19</f>
        <v>подготовка конкурсной документации</v>
      </c>
      <c r="F25" t="s">
        <v>170</v>
      </c>
      <c r="G25" t="s">
        <v>182</v>
      </c>
      <c r="H25" t="str">
        <f>$D$19</f>
        <v>подготовка конкурсной документации</v>
      </c>
      <c r="I25" t="s">
        <v>170</v>
      </c>
      <c r="J25" t="s">
        <v>182</v>
      </c>
      <c r="P25" t="s">
        <v>183</v>
      </c>
    </row>
    <row r="26" spans="1:16" ht="39.9" customHeight="1">
      <c r="A26" s="21"/>
      <c r="B26" s="21"/>
      <c r="C26" t="s">
        <v>21</v>
      </c>
    </row>
    <row r="27" spans="1:16">
      <c r="A27" t="s">
        <v>90</v>
      </c>
    </row>
    <row r="28" spans="1:16" ht="201.75" customHeight="1">
      <c r="A28" t="s">
        <v>16</v>
      </c>
      <c r="B28" t="s">
        <v>231</v>
      </c>
      <c r="C28" t="s">
        <v>20</v>
      </c>
      <c r="D28" t="s">
        <v>138</v>
      </c>
      <c r="E28" t="s">
        <v>138</v>
      </c>
      <c r="F28" t="s">
        <v>138</v>
      </c>
      <c r="G28" t="s">
        <v>139</v>
      </c>
      <c r="H28" t="s">
        <v>139</v>
      </c>
      <c r="I28" t="s">
        <v>139</v>
      </c>
      <c r="J28" t="s">
        <v>140</v>
      </c>
      <c r="K28" t="s">
        <v>140</v>
      </c>
      <c r="L28" t="s">
        <v>140</v>
      </c>
      <c r="M28" t="s">
        <v>141</v>
      </c>
      <c r="N28" t="s">
        <v>141</v>
      </c>
    </row>
    <row r="29" spans="1:16" ht="39.9" customHeight="1">
      <c r="C29" t="s">
        <v>21</v>
      </c>
    </row>
    <row r="30" spans="1:16">
      <c r="A30" t="s">
        <v>91</v>
      </c>
    </row>
    <row r="31" spans="1:16" ht="241.5" customHeight="1">
      <c r="A31" s="21" t="s">
        <v>93</v>
      </c>
      <c r="B31" s="21" t="s">
        <v>92</v>
      </c>
      <c r="C31" t="s">
        <v>20</v>
      </c>
      <c r="D31" t="s">
        <v>211</v>
      </c>
      <c r="E31" t="s">
        <v>212</v>
      </c>
      <c r="F31" t="s">
        <v>213</v>
      </c>
      <c r="G31" t="s">
        <v>213</v>
      </c>
      <c r="H31" t="s">
        <v>140</v>
      </c>
      <c r="I31" t="s">
        <v>141</v>
      </c>
      <c r="J31" t="s">
        <v>141</v>
      </c>
      <c r="K31" t="s">
        <v>141</v>
      </c>
      <c r="L31" t="s">
        <v>141</v>
      </c>
      <c r="M31" t="s">
        <v>214</v>
      </c>
      <c r="N31" t="s">
        <v>214</v>
      </c>
      <c r="O31" t="s">
        <v>214</v>
      </c>
    </row>
    <row r="32" spans="1:16" ht="45.75" customHeight="1">
      <c r="A32" s="21"/>
      <c r="B32" s="21"/>
      <c r="C32" t="s">
        <v>21</v>
      </c>
    </row>
    <row r="33" spans="1:16">
      <c r="A33" t="s">
        <v>94</v>
      </c>
    </row>
    <row r="34" spans="1:16" ht="30.75" customHeight="1">
      <c r="A34" s="21" t="s">
        <v>95</v>
      </c>
      <c r="B34" s="21" t="s">
        <v>96</v>
      </c>
      <c r="C34" t="s">
        <v>20</v>
      </c>
    </row>
    <row r="35" spans="1:16" ht="30.75" customHeight="1">
      <c r="A35" s="21"/>
      <c r="B35" s="21"/>
      <c r="C35" t="s">
        <v>21</v>
      </c>
    </row>
    <row r="36" spans="1:16" ht="39.9" customHeight="1">
      <c r="A36" s="21" t="s">
        <v>97</v>
      </c>
      <c r="B36" s="21" t="s">
        <v>128</v>
      </c>
      <c r="C36" t="s">
        <v>20</v>
      </c>
    </row>
    <row r="37" spans="1:16" ht="39.9" customHeight="1">
      <c r="A37" s="21"/>
      <c r="B37" s="21"/>
      <c r="C37" t="s">
        <v>21</v>
      </c>
    </row>
    <row r="38" spans="1:16">
      <c r="A38" t="s">
        <v>98</v>
      </c>
    </row>
    <row r="39" spans="1:16" ht="238.5" customHeight="1">
      <c r="A39" s="21" t="s">
        <v>99</v>
      </c>
      <c r="B39" s="21" t="s">
        <v>226</v>
      </c>
      <c r="C39" t="s">
        <v>20</v>
      </c>
      <c r="E39" t="s">
        <v>245</v>
      </c>
      <c r="F39" t="s">
        <v>244</v>
      </c>
      <c r="G39" t="s">
        <v>233</v>
      </c>
      <c r="H39" s="21" t="s">
        <v>246</v>
      </c>
      <c r="I39" s="21"/>
      <c r="J39" s="21"/>
      <c r="K39" s="21"/>
      <c r="L39" s="21"/>
      <c r="M39" s="21"/>
      <c r="N39" s="21"/>
      <c r="O39" s="21"/>
      <c r="P39" t="s">
        <v>188</v>
      </c>
    </row>
    <row r="40" spans="1:16" ht="39.9" customHeight="1">
      <c r="A40" s="21" t="s">
        <v>10</v>
      </c>
      <c r="B40" s="21" t="s">
        <v>11</v>
      </c>
      <c r="C40" t="s">
        <v>21</v>
      </c>
    </row>
    <row r="41" spans="1:16" ht="194.25" customHeight="1">
      <c r="A41" s="21" t="s">
        <v>100</v>
      </c>
      <c r="B41" s="21" t="s">
        <v>101</v>
      </c>
      <c r="C41" t="s">
        <v>20</v>
      </c>
      <c r="P41" t="s">
        <v>153</v>
      </c>
    </row>
    <row r="42" spans="1:16" ht="39.9" customHeight="1">
      <c r="A42" s="21"/>
      <c r="B42" s="21"/>
      <c r="C42" t="s">
        <v>21</v>
      </c>
    </row>
    <row r="43" spans="1:16" ht="186" customHeight="1">
      <c r="A43" s="21" t="s">
        <v>102</v>
      </c>
      <c r="B43" s="21" t="s">
        <v>103</v>
      </c>
      <c r="C43" t="s">
        <v>20</v>
      </c>
      <c r="D43" t="s">
        <v>199</v>
      </c>
      <c r="E43" t="s">
        <v>200</v>
      </c>
      <c r="F43" t="s">
        <v>203</v>
      </c>
      <c r="G43" s="21" t="s">
        <v>191</v>
      </c>
      <c r="H43" s="21"/>
      <c r="I43" s="21"/>
      <c r="J43" s="21"/>
      <c r="K43" s="21"/>
      <c r="L43" s="21"/>
      <c r="M43" s="21"/>
      <c r="N43" s="21"/>
      <c r="O43" s="21"/>
    </row>
    <row r="44" spans="1:16" ht="39.9" customHeight="1">
      <c r="A44" s="21"/>
      <c r="B44" s="21"/>
      <c r="C44" t="s">
        <v>21</v>
      </c>
    </row>
    <row r="45" spans="1:16" ht="278.25" customHeight="1">
      <c r="A45" s="21" t="s">
        <v>104</v>
      </c>
      <c r="B45" s="21" t="s">
        <v>105</v>
      </c>
      <c r="C45" t="s">
        <v>20</v>
      </c>
      <c r="D45" t="s">
        <v>189</v>
      </c>
      <c r="E45" t="s">
        <v>190</v>
      </c>
      <c r="F45" t="s">
        <v>191</v>
      </c>
      <c r="G45" t="s">
        <v>191</v>
      </c>
      <c r="H45" t="s">
        <v>192</v>
      </c>
      <c r="I45" t="s">
        <v>191</v>
      </c>
      <c r="J45" t="s">
        <v>191</v>
      </c>
      <c r="K45" t="s">
        <v>193</v>
      </c>
      <c r="L45" t="s">
        <v>191</v>
      </c>
      <c r="M45" t="s">
        <v>194</v>
      </c>
      <c r="N45" t="s">
        <v>195</v>
      </c>
      <c r="O45" t="s">
        <v>196</v>
      </c>
      <c r="P45" t="s">
        <v>197</v>
      </c>
    </row>
    <row r="46" spans="1:16" ht="39.9" customHeight="1">
      <c r="A46" s="21" t="s">
        <v>12</v>
      </c>
      <c r="B46" s="21" t="s">
        <v>13</v>
      </c>
      <c r="C46" t="s">
        <v>21</v>
      </c>
    </row>
    <row r="47" spans="1:16" ht="39.9" customHeight="1">
      <c r="A47" s="21" t="s">
        <v>107</v>
      </c>
      <c r="B47" s="21" t="s">
        <v>106</v>
      </c>
      <c r="C47" t="s">
        <v>20</v>
      </c>
    </row>
    <row r="48" spans="1:16" ht="39.9" customHeight="1">
      <c r="A48" s="21"/>
      <c r="B48" s="21"/>
      <c r="C48" t="s">
        <v>21</v>
      </c>
    </row>
    <row r="49" spans="1:16" ht="129.75" customHeight="1">
      <c r="A49" s="21" t="s">
        <v>108</v>
      </c>
      <c r="B49" s="21" t="s">
        <v>109</v>
      </c>
      <c r="C49" t="s">
        <v>20</v>
      </c>
      <c r="D49" t="s">
        <v>247</v>
      </c>
      <c r="E49" t="s">
        <v>247</v>
      </c>
      <c r="F49" t="s">
        <v>247</v>
      </c>
      <c r="G49" t="s">
        <v>248</v>
      </c>
      <c r="H49" t="s">
        <v>249</v>
      </c>
      <c r="I49" t="s">
        <v>250</v>
      </c>
      <c r="J49" t="s">
        <v>251</v>
      </c>
      <c r="K49" t="s">
        <v>247</v>
      </c>
      <c r="L49" t="s">
        <v>252</v>
      </c>
      <c r="M49" t="s">
        <v>247</v>
      </c>
      <c r="N49" t="s">
        <v>253</v>
      </c>
      <c r="O49" t="s">
        <v>247</v>
      </c>
    </row>
    <row r="50" spans="1:16" ht="39.9" customHeight="1">
      <c r="A50" s="21"/>
      <c r="B50" s="21"/>
      <c r="C50" t="s">
        <v>21</v>
      </c>
    </row>
    <row r="51" spans="1:16" ht="391.5" customHeight="1">
      <c r="A51" s="21" t="s">
        <v>110</v>
      </c>
      <c r="B51" s="21" t="s">
        <v>111</v>
      </c>
      <c r="C51" t="s">
        <v>20</v>
      </c>
      <c r="D51" t="s">
        <v>130</v>
      </c>
      <c r="E51" t="s">
        <v>131</v>
      </c>
      <c r="F51" t="s">
        <v>132</v>
      </c>
      <c r="G51" t="s">
        <v>133</v>
      </c>
      <c r="H51" t="s">
        <v>134</v>
      </c>
      <c r="I51" t="s">
        <v>135</v>
      </c>
      <c r="J51" t="s">
        <v>135</v>
      </c>
      <c r="K51" t="s">
        <v>135</v>
      </c>
      <c r="L51" t="s">
        <v>136</v>
      </c>
      <c r="P51" t="s">
        <v>137</v>
      </c>
    </row>
    <row r="52" spans="1:16" ht="39.9" customHeight="1">
      <c r="A52" s="21"/>
      <c r="B52" s="21"/>
      <c r="C52" t="s">
        <v>21</v>
      </c>
    </row>
    <row r="53" spans="1:16" ht="75.75" customHeight="1">
      <c r="A53" s="21" t="s">
        <v>113</v>
      </c>
      <c r="B53" s="21" t="s">
        <v>112</v>
      </c>
      <c r="C53" t="s">
        <v>20</v>
      </c>
      <c r="D53" t="s">
        <v>142</v>
      </c>
      <c r="E53" t="s">
        <v>142</v>
      </c>
      <c r="F53" t="s">
        <v>142</v>
      </c>
      <c r="G53" t="s">
        <v>147</v>
      </c>
      <c r="H53" t="s">
        <v>143</v>
      </c>
      <c r="I53" t="s">
        <v>201</v>
      </c>
      <c r="J53" t="s">
        <v>144</v>
      </c>
      <c r="K53" t="s">
        <v>145</v>
      </c>
      <c r="L53" t="s">
        <v>146</v>
      </c>
    </row>
    <row r="54" spans="1:16" ht="31.5" customHeight="1">
      <c r="A54" s="21"/>
      <c r="B54" s="21"/>
      <c r="C54" t="s">
        <v>21</v>
      </c>
    </row>
    <row r="55" spans="1:16" ht="52.5" customHeight="1">
      <c r="A55" s="21" t="s">
        <v>114</v>
      </c>
      <c r="B55" s="21" t="s">
        <v>115</v>
      </c>
      <c r="C55" t="s">
        <v>20</v>
      </c>
    </row>
    <row r="56" spans="1:16" ht="52.5" customHeight="1">
      <c r="A56" s="21"/>
      <c r="B56" s="21"/>
      <c r="C56" t="s">
        <v>21</v>
      </c>
    </row>
    <row r="57" spans="1:16" ht="409.5" customHeight="1">
      <c r="A57" s="21" t="s">
        <v>116</v>
      </c>
      <c r="B57" s="21" t="s">
        <v>117</v>
      </c>
      <c r="C57" t="s">
        <v>20</v>
      </c>
      <c r="D57" t="s">
        <v>234</v>
      </c>
      <c r="F57" t="s">
        <v>235</v>
      </c>
      <c r="G57" s="21" t="s">
        <v>232</v>
      </c>
      <c r="H57" s="21"/>
      <c r="I57" t="s">
        <v>236</v>
      </c>
      <c r="J57" t="s">
        <v>237</v>
      </c>
      <c r="K57" s="21" t="s">
        <v>238</v>
      </c>
      <c r="L57" s="21"/>
      <c r="M57" s="21"/>
      <c r="N57" s="21"/>
      <c r="O57" s="21"/>
      <c r="P57" t="s">
        <v>198</v>
      </c>
    </row>
    <row r="58" spans="1:16" ht="39.9" customHeight="1">
      <c r="A58" s="21"/>
      <c r="B58" s="21"/>
      <c r="C58" t="s">
        <v>21</v>
      </c>
    </row>
    <row r="59" spans="1:16" ht="183.75" customHeight="1">
      <c r="A59" s="21" t="s">
        <v>119</v>
      </c>
      <c r="B59" s="21" t="s">
        <v>118</v>
      </c>
      <c r="C59" s="21" t="s">
        <v>20</v>
      </c>
      <c r="E59" t="s">
        <v>166</v>
      </c>
      <c r="F59" t="s">
        <v>167</v>
      </c>
      <c r="G59" t="s">
        <v>168</v>
      </c>
      <c r="H59" t="s">
        <v>168</v>
      </c>
      <c r="I59" t="s">
        <v>168</v>
      </c>
      <c r="J59" t="s">
        <v>168</v>
      </c>
      <c r="K59" t="s">
        <v>168</v>
      </c>
      <c r="L59" t="s">
        <v>168</v>
      </c>
      <c r="M59" t="s">
        <v>168</v>
      </c>
      <c r="N59" t="s">
        <v>168</v>
      </c>
      <c r="O59" t="s">
        <v>169</v>
      </c>
    </row>
    <row r="60" spans="1:16" ht="150" customHeight="1">
      <c r="A60" s="21"/>
      <c r="B60" s="21"/>
      <c r="C60" s="21"/>
      <c r="D60" t="s">
        <v>162</v>
      </c>
      <c r="E60" t="s">
        <v>162</v>
      </c>
      <c r="F60" t="s">
        <v>162</v>
      </c>
      <c r="G60" t="s">
        <v>162</v>
      </c>
      <c r="H60" t="s">
        <v>162</v>
      </c>
      <c r="I60" t="s">
        <v>162</v>
      </c>
      <c r="J60" t="s">
        <v>162</v>
      </c>
      <c r="K60" t="s">
        <v>162</v>
      </c>
      <c r="L60" t="s">
        <v>162</v>
      </c>
      <c r="M60" t="s">
        <v>162</v>
      </c>
      <c r="N60" t="s">
        <v>162</v>
      </c>
      <c r="O60" t="s">
        <v>162</v>
      </c>
    </row>
    <row r="61" spans="1:16" ht="316.5" customHeight="1">
      <c r="A61" s="21"/>
      <c r="B61" s="21"/>
      <c r="C61" s="21"/>
      <c r="D61" t="s">
        <v>163</v>
      </c>
      <c r="E61" t="s">
        <v>164</v>
      </c>
      <c r="F61" t="s">
        <v>165</v>
      </c>
      <c r="G61" t="s">
        <v>165</v>
      </c>
      <c r="H61" t="s">
        <v>165</v>
      </c>
      <c r="I61" t="s">
        <v>165</v>
      </c>
      <c r="J61" t="s">
        <v>165</v>
      </c>
      <c r="K61" t="s">
        <v>165</v>
      </c>
      <c r="L61" t="s">
        <v>165</v>
      </c>
      <c r="M61" t="s">
        <v>165</v>
      </c>
      <c r="N61" t="s">
        <v>165</v>
      </c>
      <c r="O61" t="s">
        <v>165</v>
      </c>
    </row>
    <row r="62" spans="1:16" ht="39.9" customHeight="1">
      <c r="A62" s="21"/>
      <c r="B62" s="21"/>
      <c r="C62" t="s">
        <v>21</v>
      </c>
    </row>
    <row r="63" spans="1:16" ht="39.9" customHeight="1">
      <c r="A63" s="21" t="s">
        <v>120</v>
      </c>
      <c r="B63" s="21" t="s">
        <v>121</v>
      </c>
      <c r="C63" t="s">
        <v>20</v>
      </c>
    </row>
    <row r="64" spans="1:16" ht="39.9" customHeight="1">
      <c r="A64" s="21"/>
      <c r="B64" s="21"/>
      <c r="C64" t="s">
        <v>21</v>
      </c>
    </row>
    <row r="65" spans="1:20" ht="154.5" customHeight="1">
      <c r="A65" s="21" t="s">
        <v>122</v>
      </c>
      <c r="B65" s="21" t="s">
        <v>123</v>
      </c>
      <c r="C65" t="s">
        <v>20</v>
      </c>
      <c r="F65" t="s">
        <v>184</v>
      </c>
      <c r="G65" t="s">
        <v>170</v>
      </c>
      <c r="H65" t="s">
        <v>185</v>
      </c>
      <c r="J65" t="s">
        <v>185</v>
      </c>
      <c r="M65" t="s">
        <v>185</v>
      </c>
      <c r="O65" t="s">
        <v>186</v>
      </c>
      <c r="P65" t="s">
        <v>187</v>
      </c>
    </row>
    <row r="66" spans="1:20" ht="39.9" customHeight="1">
      <c r="A66" s="21"/>
      <c r="B66" s="21"/>
      <c r="C66" t="s">
        <v>21</v>
      </c>
    </row>
    <row r="67" spans="1:20" ht="39.9" customHeight="1">
      <c r="A67" s="21" t="s">
        <v>124</v>
      </c>
      <c r="B67" s="21" t="s">
        <v>125</v>
      </c>
      <c r="C67" t="s">
        <v>20</v>
      </c>
    </row>
    <row r="68" spans="1:20" ht="39.9" customHeight="1">
      <c r="A68" s="21"/>
      <c r="B68" s="21"/>
      <c r="C68" t="s">
        <v>21</v>
      </c>
    </row>
    <row r="69" spans="1:20" ht="147" customHeight="1">
      <c r="A69" s="21" t="s">
        <v>126</v>
      </c>
      <c r="B69" s="21" t="s">
        <v>127</v>
      </c>
      <c r="C69" t="s">
        <v>20</v>
      </c>
      <c r="E69" t="s">
        <v>154</v>
      </c>
      <c r="F69" t="s">
        <v>155</v>
      </c>
      <c r="O69" t="s">
        <v>156</v>
      </c>
    </row>
    <row r="70" spans="1:20" ht="39.9" customHeight="1">
      <c r="A70" s="21"/>
      <c r="B70" s="21"/>
      <c r="C70" t="s">
        <v>21</v>
      </c>
    </row>
    <row r="73" spans="1:20">
      <c r="B73" s="21" t="s">
        <v>254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</row>
    <row r="78" spans="1:20">
      <c r="B78" t="s">
        <v>46</v>
      </c>
    </row>
    <row r="79" spans="1:20" ht="58.5" customHeight="1">
      <c r="B79" s="21" t="s">
        <v>215</v>
      </c>
      <c r="C79" s="21"/>
      <c r="D79" s="21"/>
      <c r="E79" s="21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T117"/>
  <sheetViews>
    <sheetView tabSelected="1" view="pageBreakPreview" topLeftCell="A50" zoomScale="63" zoomScaleSheetLayoutView="63" workbookViewId="0">
      <selection activeCell="F20" sqref="F20"/>
    </sheetView>
  </sheetViews>
  <sheetFormatPr defaultColWidth="9.109375" defaultRowHeight="15.6"/>
  <cols>
    <col min="1" max="1" width="8" style="5" customWidth="1"/>
    <col min="2" max="2" width="19.6640625" style="7" customWidth="1"/>
    <col min="3" max="3" width="13.33203125" style="5" customWidth="1"/>
    <col min="4" max="4" width="18" style="5" customWidth="1"/>
    <col min="5" max="5" width="13.44140625" style="5" customWidth="1"/>
    <col min="6" max="6" width="14" style="5" customWidth="1"/>
    <col min="7" max="7" width="12.33203125" style="14" customWidth="1"/>
    <col min="8" max="8" width="11" style="5" customWidth="1"/>
    <col min="9" max="9" width="10.109375" style="5" customWidth="1"/>
    <col min="10" max="10" width="11.5546875" style="14" customWidth="1"/>
    <col min="11" max="11" width="11.88671875" style="5" customWidth="1"/>
    <col min="12" max="12" width="9.88671875" style="5" customWidth="1"/>
    <col min="13" max="13" width="10.33203125" style="14" customWidth="1"/>
    <col min="14" max="14" width="11.5546875" style="5" customWidth="1"/>
    <col min="15" max="15" width="11.88671875" style="5" customWidth="1"/>
    <col min="16" max="16" width="10.44140625" style="14" customWidth="1"/>
    <col min="17" max="17" width="12.44140625" style="5" customWidth="1"/>
    <col min="18" max="18" width="11" style="5" customWidth="1"/>
    <col min="19" max="19" width="10.88671875" style="14" customWidth="1"/>
    <col min="20" max="20" width="12.109375" style="5" customWidth="1"/>
    <col min="21" max="21" width="11.5546875" style="5" customWidth="1"/>
    <col min="22" max="22" width="10.5546875" style="14" customWidth="1"/>
    <col min="23" max="23" width="12" style="5" customWidth="1"/>
    <col min="24" max="24" width="12.109375" style="5" customWidth="1"/>
    <col min="25" max="25" width="11.44140625" style="14" customWidth="1"/>
    <col min="26" max="26" width="12" style="5" customWidth="1"/>
    <col min="27" max="27" width="10.44140625" style="5" customWidth="1"/>
    <col min="28" max="28" width="9.6640625" style="14" customWidth="1"/>
    <col min="29" max="29" width="13.33203125" style="5" customWidth="1"/>
    <col min="30" max="30" width="11.88671875" style="5" customWidth="1"/>
    <col min="31" max="31" width="11" style="14" customWidth="1"/>
    <col min="32" max="32" width="12.33203125" style="5" customWidth="1"/>
    <col min="33" max="33" width="11.44140625" style="5" customWidth="1"/>
    <col min="34" max="34" width="10.88671875" style="14" customWidth="1"/>
    <col min="35" max="35" width="11.88671875" style="5" customWidth="1"/>
    <col min="36" max="36" width="8" style="5" customWidth="1"/>
    <col min="37" max="37" width="6.88671875" style="5" customWidth="1"/>
    <col min="38" max="38" width="13" style="5" customWidth="1"/>
    <col min="39" max="39" width="8" style="5" customWidth="1"/>
    <col min="40" max="40" width="7.109375" style="5" customWidth="1"/>
    <col min="41" max="41" width="14.109375" style="5" customWidth="1"/>
    <col min="42" max="42" width="7.6640625" style="5" customWidth="1"/>
    <col min="43" max="43" width="7" style="5" customWidth="1"/>
    <col min="44" max="44" width="21.5546875" style="1" customWidth="1"/>
    <col min="45" max="46" width="9.44140625" style="1" bestFit="1" customWidth="1"/>
    <col min="47" max="16384" width="9.109375" style="1"/>
  </cols>
  <sheetData>
    <row r="1" spans="1:46" s="7" customFormat="1" ht="24" customHeight="1">
      <c r="A1" s="25" t="s">
        <v>259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</row>
    <row r="2" spans="1:46" s="7" customFormat="1" ht="17.25" customHeight="1">
      <c r="A2" s="25" t="s">
        <v>293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</row>
    <row r="3" spans="1:46" s="7" customFormat="1" ht="18.75" customHeight="1" thickBot="1">
      <c r="A3" s="25" t="s">
        <v>261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</row>
    <row r="4" spans="1:46" s="7" customFormat="1" ht="15" customHeight="1">
      <c r="A4" s="23" t="s">
        <v>0</v>
      </c>
      <c r="B4" s="23" t="s">
        <v>269</v>
      </c>
      <c r="C4" s="23" t="s">
        <v>258</v>
      </c>
      <c r="D4" s="23" t="s">
        <v>40</v>
      </c>
      <c r="E4" s="23" t="s">
        <v>256</v>
      </c>
      <c r="F4" s="23"/>
      <c r="G4" s="23"/>
      <c r="H4" s="23" t="s">
        <v>255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 t="s">
        <v>286</v>
      </c>
    </row>
    <row r="5" spans="1:46" s="7" customFormat="1" ht="28.5" customHeight="1">
      <c r="A5" s="23"/>
      <c r="B5" s="23"/>
      <c r="C5" s="23"/>
      <c r="D5" s="23"/>
      <c r="E5" s="23" t="s">
        <v>285</v>
      </c>
      <c r="F5" s="23" t="s">
        <v>287</v>
      </c>
      <c r="G5" s="26" t="s">
        <v>19</v>
      </c>
      <c r="H5" s="23" t="s">
        <v>17</v>
      </c>
      <c r="I5" s="23"/>
      <c r="J5" s="23"/>
      <c r="K5" s="23" t="s">
        <v>18</v>
      </c>
      <c r="L5" s="23"/>
      <c r="M5" s="23"/>
      <c r="N5" s="23" t="s">
        <v>22</v>
      </c>
      <c r="O5" s="23"/>
      <c r="P5" s="23"/>
      <c r="Q5" s="23" t="s">
        <v>24</v>
      </c>
      <c r="R5" s="23"/>
      <c r="S5" s="23"/>
      <c r="T5" s="23" t="s">
        <v>25</v>
      </c>
      <c r="U5" s="23"/>
      <c r="V5" s="23"/>
      <c r="W5" s="23" t="s">
        <v>26</v>
      </c>
      <c r="X5" s="23"/>
      <c r="Y5" s="23"/>
      <c r="Z5" s="23" t="s">
        <v>28</v>
      </c>
      <c r="AA5" s="23"/>
      <c r="AB5" s="23"/>
      <c r="AC5" s="23" t="s">
        <v>29</v>
      </c>
      <c r="AD5" s="23"/>
      <c r="AE5" s="23"/>
      <c r="AF5" s="23" t="s">
        <v>30</v>
      </c>
      <c r="AG5" s="23"/>
      <c r="AH5" s="23"/>
      <c r="AI5" s="23" t="s">
        <v>32</v>
      </c>
      <c r="AJ5" s="23"/>
      <c r="AK5" s="23"/>
      <c r="AL5" s="23" t="s">
        <v>33</v>
      </c>
      <c r="AM5" s="23"/>
      <c r="AN5" s="23"/>
      <c r="AO5" s="23" t="s">
        <v>34</v>
      </c>
      <c r="AP5" s="23"/>
      <c r="AQ5" s="23"/>
      <c r="AR5" s="23"/>
    </row>
    <row r="6" spans="1:46" s="7" customFormat="1" ht="40.950000000000003" customHeight="1">
      <c r="A6" s="23"/>
      <c r="B6" s="23"/>
      <c r="C6" s="23"/>
      <c r="D6" s="23"/>
      <c r="E6" s="23"/>
      <c r="F6" s="23"/>
      <c r="G6" s="26"/>
      <c r="H6" s="6" t="s">
        <v>20</v>
      </c>
      <c r="I6" s="6" t="s">
        <v>21</v>
      </c>
      <c r="J6" s="15" t="s">
        <v>19</v>
      </c>
      <c r="K6" s="6" t="s">
        <v>20</v>
      </c>
      <c r="L6" s="6" t="s">
        <v>21</v>
      </c>
      <c r="M6" s="15" t="s">
        <v>19</v>
      </c>
      <c r="N6" s="6" t="s">
        <v>20</v>
      </c>
      <c r="O6" s="6" t="s">
        <v>21</v>
      </c>
      <c r="P6" s="15" t="s">
        <v>19</v>
      </c>
      <c r="Q6" s="6" t="s">
        <v>20</v>
      </c>
      <c r="R6" s="6" t="s">
        <v>21</v>
      </c>
      <c r="S6" s="15" t="s">
        <v>19</v>
      </c>
      <c r="T6" s="6" t="s">
        <v>20</v>
      </c>
      <c r="U6" s="6" t="s">
        <v>21</v>
      </c>
      <c r="V6" s="15" t="s">
        <v>19</v>
      </c>
      <c r="W6" s="6" t="s">
        <v>20</v>
      </c>
      <c r="X6" s="6" t="s">
        <v>21</v>
      </c>
      <c r="Y6" s="15" t="s">
        <v>19</v>
      </c>
      <c r="Z6" s="6" t="s">
        <v>20</v>
      </c>
      <c r="AA6" s="6" t="s">
        <v>21</v>
      </c>
      <c r="AB6" s="15" t="s">
        <v>19</v>
      </c>
      <c r="AC6" s="6" t="s">
        <v>20</v>
      </c>
      <c r="AD6" s="6" t="s">
        <v>21</v>
      </c>
      <c r="AE6" s="15" t="s">
        <v>19</v>
      </c>
      <c r="AF6" s="6" t="s">
        <v>20</v>
      </c>
      <c r="AG6" s="6" t="s">
        <v>21</v>
      </c>
      <c r="AH6" s="15" t="s">
        <v>19</v>
      </c>
      <c r="AI6" s="6" t="s">
        <v>20</v>
      </c>
      <c r="AJ6" s="6" t="s">
        <v>21</v>
      </c>
      <c r="AK6" s="6" t="s">
        <v>19</v>
      </c>
      <c r="AL6" s="6" t="s">
        <v>20</v>
      </c>
      <c r="AM6" s="6" t="s">
        <v>21</v>
      </c>
      <c r="AN6" s="6" t="s">
        <v>19</v>
      </c>
      <c r="AO6" s="6" t="s">
        <v>20</v>
      </c>
      <c r="AP6" s="6" t="s">
        <v>21</v>
      </c>
      <c r="AQ6" s="6" t="s">
        <v>19</v>
      </c>
      <c r="AR6" s="23"/>
    </row>
    <row r="7" spans="1:46" s="17" customFormat="1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/>
      <c r="W7" s="8">
        <v>23</v>
      </c>
      <c r="X7" s="8">
        <v>24</v>
      </c>
      <c r="Y7" s="8"/>
      <c r="Z7" s="8">
        <v>26</v>
      </c>
      <c r="AA7" s="8">
        <v>27</v>
      </c>
      <c r="AB7" s="8">
        <v>28</v>
      </c>
      <c r="AC7" s="8">
        <v>29</v>
      </c>
      <c r="AD7" s="8">
        <v>30</v>
      </c>
      <c r="AE7" s="8">
        <v>31</v>
      </c>
      <c r="AF7" s="8">
        <v>32</v>
      </c>
      <c r="AG7" s="8">
        <v>33</v>
      </c>
      <c r="AH7" s="8">
        <v>34</v>
      </c>
      <c r="AI7" s="8">
        <v>35</v>
      </c>
      <c r="AJ7" s="8">
        <v>36</v>
      </c>
      <c r="AK7" s="8">
        <v>37</v>
      </c>
      <c r="AL7" s="8">
        <v>38</v>
      </c>
      <c r="AM7" s="8">
        <v>39</v>
      </c>
      <c r="AN7" s="8">
        <v>40</v>
      </c>
      <c r="AO7" s="8">
        <v>41</v>
      </c>
      <c r="AP7" s="8">
        <v>42</v>
      </c>
      <c r="AQ7" s="8">
        <v>43</v>
      </c>
      <c r="AR7" s="16">
        <v>44</v>
      </c>
    </row>
    <row r="8" spans="1:46" ht="27.15" customHeight="1">
      <c r="A8" s="24" t="s">
        <v>283</v>
      </c>
      <c r="B8" s="24"/>
      <c r="C8" s="24"/>
      <c r="D8" s="4" t="s">
        <v>257</v>
      </c>
      <c r="E8" s="4">
        <f>SUM(E17+E19)</f>
        <v>57707.399999999994</v>
      </c>
      <c r="F8" s="4">
        <f>SUM(I8+L8+O8+R8+U8+X8+AA8+AD8+AG8+AJ8+AM8+AP8)</f>
        <v>39854.222037999993</v>
      </c>
      <c r="G8" s="10">
        <f>SUM(F8/E8)</f>
        <v>0.69062584760360013</v>
      </c>
      <c r="H8" s="4">
        <f>SUM(H17+H71)</f>
        <v>762.3</v>
      </c>
      <c r="I8" s="4">
        <f>SUM(I24+I64+I71)</f>
        <v>762.27351999999996</v>
      </c>
      <c r="J8" s="10">
        <f>SUM(I8/H8)</f>
        <v>0.99996526301980848</v>
      </c>
      <c r="K8" s="4">
        <f>SUM(K17+K71)</f>
        <v>6036.9</v>
      </c>
      <c r="L8" s="4">
        <f>SUM(L17+L71)</f>
        <v>6036.8883179999993</v>
      </c>
      <c r="M8" s="10">
        <f>SUM(L8/K8)</f>
        <v>0.99999806490085963</v>
      </c>
      <c r="N8" s="4">
        <f>SUM(N17+N71)</f>
        <v>3084.83</v>
      </c>
      <c r="O8" s="4">
        <f>SUM(O17+O71)</f>
        <v>3084.83</v>
      </c>
      <c r="P8" s="10">
        <f>SUM(O8/N8)</f>
        <v>1</v>
      </c>
      <c r="Q8" s="4">
        <f>SUM(Q17+Q71)</f>
        <v>9863.98</v>
      </c>
      <c r="R8" s="4">
        <f>SUM(R17+R71)</f>
        <v>9863.98</v>
      </c>
      <c r="S8" s="10">
        <f>SUM(R8/Q8)</f>
        <v>1</v>
      </c>
      <c r="T8" s="4">
        <f>SUM(T17+T71)</f>
        <v>3049.76</v>
      </c>
      <c r="U8" s="4">
        <f>SUM(U17+U71)</f>
        <v>3049.9314400000021</v>
      </c>
      <c r="V8" s="10">
        <f>SUM(U8/T8)</f>
        <v>1.0000562142594833</v>
      </c>
      <c r="W8" s="4">
        <f>SUM(W17+W71)</f>
        <v>4893.7</v>
      </c>
      <c r="X8" s="4">
        <f>SUM(X17+X71)</f>
        <v>4893.7</v>
      </c>
      <c r="Y8" s="10">
        <f>SUM(X8/W8)</f>
        <v>1</v>
      </c>
      <c r="Z8" s="4">
        <f>SUM(Z17+Z71)</f>
        <v>3803.2860000000001</v>
      </c>
      <c r="AA8" s="4">
        <f>SUM(AA17+AA71)</f>
        <v>3803.2860000000001</v>
      </c>
      <c r="AB8" s="10">
        <f>SUM(AA8/Z8)</f>
        <v>1</v>
      </c>
      <c r="AC8" s="4">
        <f>SUM(AC17+AC69)</f>
        <v>3893.6000000000004</v>
      </c>
      <c r="AD8" s="4">
        <f>SUM(AD24+AD64+AD71)</f>
        <v>5100.1817599999995</v>
      </c>
      <c r="AE8" s="10">
        <f>SUM(AD8/AC8)</f>
        <v>1.3098884733922331</v>
      </c>
      <c r="AF8" s="4">
        <f>SUM(AF17+AF71)</f>
        <v>3640</v>
      </c>
      <c r="AG8" s="4">
        <f>SUM(AG17+AG71)</f>
        <v>3259.1510000000003</v>
      </c>
      <c r="AH8" s="10">
        <f>SUM(AG8/AF8)</f>
        <v>0.89537115384615396</v>
      </c>
      <c r="AI8" s="4">
        <f>SUM(AI17+AI71)</f>
        <v>3496.3</v>
      </c>
      <c r="AJ8" s="4"/>
      <c r="AK8" s="4"/>
      <c r="AL8" s="4">
        <f>SUM(AL17+AL71)</f>
        <v>4476.0229220000001</v>
      </c>
      <c r="AM8" s="4"/>
      <c r="AN8" s="4"/>
      <c r="AO8" s="4">
        <f>SUM(AO17+AO71)</f>
        <v>10561.519999999999</v>
      </c>
      <c r="AP8" s="4"/>
      <c r="AQ8" s="4"/>
      <c r="AR8" s="24"/>
      <c r="AS8" s="3">
        <f>SUM(H8+K8+N8+Q8+T8+W8+Z8+AC8+AF8)</f>
        <v>39028.356</v>
      </c>
      <c r="AT8" s="3">
        <f>SUM(AG8+AD8+AA8+X8+U8+R8+O8+L8+I8)</f>
        <v>39854.222038</v>
      </c>
    </row>
    <row r="9" spans="1:46" ht="26.25" customHeight="1">
      <c r="A9" s="24"/>
      <c r="B9" s="24"/>
      <c r="C9" s="24"/>
      <c r="D9" s="4" t="s">
        <v>43</v>
      </c>
      <c r="E9" s="4">
        <f>SUM(E18+E20)</f>
        <v>57707.399999999994</v>
      </c>
      <c r="F9" s="4">
        <f>SUM(F8)</f>
        <v>39854.222037999993</v>
      </c>
      <c r="G9" s="10">
        <f>SUM(F9/E9)</f>
        <v>0.69062584760360013</v>
      </c>
      <c r="H9" s="4">
        <f>SUM(H8)</f>
        <v>762.3</v>
      </c>
      <c r="I9" s="4">
        <f>SUM(I8)</f>
        <v>762.27351999999996</v>
      </c>
      <c r="J9" s="10">
        <f>SUM(I9/H9)</f>
        <v>0.99996526301980848</v>
      </c>
      <c r="K9" s="4">
        <f>SUM(K8)</f>
        <v>6036.9</v>
      </c>
      <c r="L9" s="4">
        <f>SUM(L8)</f>
        <v>6036.8883179999993</v>
      </c>
      <c r="M9" s="10">
        <f>SUM(L9/K9)</f>
        <v>0.99999806490085963</v>
      </c>
      <c r="N9" s="4">
        <f>SUM(N8)</f>
        <v>3084.83</v>
      </c>
      <c r="O9" s="4">
        <f>SUM(O8)</f>
        <v>3084.83</v>
      </c>
      <c r="P9" s="10">
        <f>SUM(O9/N9)</f>
        <v>1</v>
      </c>
      <c r="Q9" s="4">
        <f>SUM(Q8)</f>
        <v>9863.98</v>
      </c>
      <c r="R9" s="4">
        <f>SUM(R8)</f>
        <v>9863.98</v>
      </c>
      <c r="S9" s="10">
        <f>SUM(R9/Q9)</f>
        <v>1</v>
      </c>
      <c r="T9" s="4">
        <f>SUM(T8)</f>
        <v>3049.76</v>
      </c>
      <c r="U9" s="4">
        <f>SUM(U8)</f>
        <v>3049.9314400000021</v>
      </c>
      <c r="V9" s="10">
        <f>SUM(U9/T9)</f>
        <v>1.0000562142594833</v>
      </c>
      <c r="W9" s="4">
        <f>SUM(W8)</f>
        <v>4893.7</v>
      </c>
      <c r="X9" s="4">
        <f>SUM(X8)</f>
        <v>4893.7</v>
      </c>
      <c r="Y9" s="10">
        <f>SUM(X9/W9)</f>
        <v>1</v>
      </c>
      <c r="Z9" s="4">
        <f>SUM(Z8)</f>
        <v>3803.2860000000001</v>
      </c>
      <c r="AA9" s="4">
        <f>SUM(AA8)</f>
        <v>3803.2860000000001</v>
      </c>
      <c r="AB9" s="10">
        <f>SUM(AA9/Z9)</f>
        <v>1</v>
      </c>
      <c r="AC9" s="4">
        <f>SUM(AC8)</f>
        <v>3893.6000000000004</v>
      </c>
      <c r="AD9" s="4">
        <f>SUM(AD8)</f>
        <v>5100.1817599999995</v>
      </c>
      <c r="AE9" s="10">
        <f>SUM(AD9/AC9)</f>
        <v>1.3098884733922331</v>
      </c>
      <c r="AF9" s="4">
        <f>SUM(AF8)</f>
        <v>3640</v>
      </c>
      <c r="AG9" s="4">
        <f>SUM(AG8)</f>
        <v>3259.1510000000003</v>
      </c>
      <c r="AH9" s="10">
        <f>SUM(AG9/AF9)</f>
        <v>0.89537115384615396</v>
      </c>
      <c r="AI9" s="4">
        <f>SUM(AI8)</f>
        <v>3496.3</v>
      </c>
      <c r="AJ9" s="4"/>
      <c r="AK9" s="4"/>
      <c r="AL9" s="4">
        <f>SUM(AL8)</f>
        <v>4476.0229220000001</v>
      </c>
      <c r="AM9" s="4"/>
      <c r="AN9" s="4"/>
      <c r="AO9" s="4">
        <f>SUM(AO8)</f>
        <v>10561.519999999999</v>
      </c>
      <c r="AP9" s="4"/>
      <c r="AQ9" s="4"/>
      <c r="AR9" s="24"/>
    </row>
    <row r="10" spans="1:46" ht="0.6" customHeight="1">
      <c r="A10" s="24" t="s">
        <v>281</v>
      </c>
      <c r="B10" s="24"/>
      <c r="C10" s="24"/>
      <c r="D10" s="4" t="s">
        <v>41</v>
      </c>
      <c r="E10" s="4"/>
      <c r="F10" s="4"/>
      <c r="G10" s="10"/>
      <c r="H10" s="4"/>
      <c r="I10" s="4"/>
      <c r="J10" s="10"/>
      <c r="K10" s="4"/>
      <c r="L10" s="4"/>
      <c r="M10" s="10"/>
      <c r="N10" s="4"/>
      <c r="O10" s="4"/>
      <c r="P10" s="10"/>
      <c r="Q10" s="4"/>
      <c r="R10" s="4"/>
      <c r="S10" s="10"/>
      <c r="T10" s="4"/>
      <c r="U10" s="4"/>
      <c r="V10" s="10"/>
      <c r="W10" s="4"/>
      <c r="X10" s="4"/>
      <c r="Y10" s="10"/>
      <c r="Z10" s="4"/>
      <c r="AA10" s="4"/>
      <c r="AB10" s="10"/>
      <c r="AC10" s="4"/>
      <c r="AD10" s="4"/>
      <c r="AE10" s="10"/>
      <c r="AF10" s="4"/>
      <c r="AG10" s="4"/>
      <c r="AH10" s="10"/>
      <c r="AI10" s="4"/>
      <c r="AJ10" s="4"/>
      <c r="AK10" s="4"/>
      <c r="AL10" s="4"/>
      <c r="AM10" s="4"/>
      <c r="AN10" s="4"/>
      <c r="AO10" s="4"/>
      <c r="AP10" s="4"/>
      <c r="AQ10" s="4"/>
      <c r="AR10" s="24"/>
    </row>
    <row r="11" spans="1:46" ht="18" hidden="1" customHeight="1">
      <c r="A11" s="24"/>
      <c r="B11" s="24"/>
      <c r="C11" s="24"/>
      <c r="D11" s="4" t="s">
        <v>43</v>
      </c>
      <c r="E11" s="4"/>
      <c r="F11" s="4"/>
      <c r="G11" s="10"/>
      <c r="H11" s="4"/>
      <c r="I11" s="4"/>
      <c r="J11" s="10"/>
      <c r="K11" s="4"/>
      <c r="L11" s="4"/>
      <c r="M11" s="10"/>
      <c r="N11" s="4"/>
      <c r="O11" s="4"/>
      <c r="P11" s="10"/>
      <c r="Q11" s="4"/>
      <c r="R11" s="4"/>
      <c r="S11" s="10"/>
      <c r="T11" s="4"/>
      <c r="U11" s="4"/>
      <c r="V11" s="10"/>
      <c r="W11" s="4"/>
      <c r="X11" s="4"/>
      <c r="Y11" s="10"/>
      <c r="Z11" s="4"/>
      <c r="AA11" s="4"/>
      <c r="AB11" s="10"/>
      <c r="AC11" s="4"/>
      <c r="AD11" s="4"/>
      <c r="AE11" s="10"/>
      <c r="AF11" s="4"/>
      <c r="AG11" s="4"/>
      <c r="AH11" s="10"/>
      <c r="AI11" s="4"/>
      <c r="AJ11" s="4"/>
      <c r="AK11" s="4"/>
      <c r="AL11" s="4"/>
      <c r="AM11" s="4"/>
      <c r="AN11" s="4"/>
      <c r="AO11" s="4"/>
      <c r="AP11" s="4"/>
      <c r="AQ11" s="4"/>
      <c r="AR11" s="24"/>
    </row>
    <row r="12" spans="1:46" ht="18" hidden="1" customHeight="1">
      <c r="A12" s="24" t="s">
        <v>36</v>
      </c>
      <c r="B12" s="24"/>
      <c r="C12" s="24"/>
      <c r="D12" s="4"/>
      <c r="E12" s="4"/>
      <c r="F12" s="4"/>
      <c r="G12" s="10"/>
      <c r="H12" s="4"/>
      <c r="I12" s="4"/>
      <c r="J12" s="10"/>
      <c r="K12" s="4"/>
      <c r="L12" s="4"/>
      <c r="M12" s="10"/>
      <c r="N12" s="4"/>
      <c r="O12" s="4"/>
      <c r="P12" s="10"/>
      <c r="Q12" s="4"/>
      <c r="R12" s="4"/>
      <c r="S12" s="10"/>
      <c r="T12" s="4"/>
      <c r="U12" s="4"/>
      <c r="V12" s="10"/>
      <c r="W12" s="4"/>
      <c r="X12" s="4"/>
      <c r="Y12" s="10"/>
      <c r="Z12" s="4"/>
      <c r="AA12" s="4"/>
      <c r="AB12" s="10"/>
      <c r="AC12" s="4"/>
      <c r="AD12" s="4"/>
      <c r="AE12" s="10"/>
      <c r="AF12" s="4"/>
      <c r="AG12" s="4"/>
      <c r="AH12" s="10"/>
      <c r="AI12" s="4"/>
      <c r="AJ12" s="4"/>
      <c r="AK12" s="4"/>
      <c r="AL12" s="4"/>
      <c r="AM12" s="4"/>
      <c r="AN12" s="4"/>
      <c r="AO12" s="4"/>
      <c r="AP12" s="4"/>
      <c r="AQ12" s="4"/>
      <c r="AR12" s="24"/>
    </row>
    <row r="13" spans="1:46" ht="24" hidden="1" customHeight="1">
      <c r="A13" s="24" t="s">
        <v>282</v>
      </c>
      <c r="B13" s="24"/>
      <c r="C13" s="24"/>
      <c r="D13" s="4" t="s">
        <v>41</v>
      </c>
      <c r="E13" s="4"/>
      <c r="F13" s="4"/>
      <c r="G13" s="10"/>
      <c r="H13" s="4"/>
      <c r="I13" s="4"/>
      <c r="J13" s="10"/>
      <c r="K13" s="4"/>
      <c r="L13" s="4"/>
      <c r="M13" s="10"/>
      <c r="N13" s="4"/>
      <c r="O13" s="4"/>
      <c r="P13" s="10"/>
      <c r="Q13" s="4"/>
      <c r="R13" s="4"/>
      <c r="S13" s="10"/>
      <c r="T13" s="4"/>
      <c r="U13" s="4"/>
      <c r="V13" s="10"/>
      <c r="W13" s="4"/>
      <c r="X13" s="4"/>
      <c r="Y13" s="10"/>
      <c r="Z13" s="4"/>
      <c r="AA13" s="4"/>
      <c r="AB13" s="10"/>
      <c r="AC13" s="4"/>
      <c r="AD13" s="4"/>
      <c r="AE13" s="10"/>
      <c r="AF13" s="4"/>
      <c r="AG13" s="4"/>
      <c r="AH13" s="10"/>
      <c r="AI13" s="4"/>
      <c r="AJ13" s="4"/>
      <c r="AK13" s="4"/>
      <c r="AL13" s="4"/>
      <c r="AM13" s="4"/>
      <c r="AN13" s="4"/>
      <c r="AO13" s="4"/>
      <c r="AP13" s="4"/>
      <c r="AQ13" s="4"/>
      <c r="AR13" s="24"/>
    </row>
    <row r="14" spans="1:46" ht="24.6" hidden="1" customHeight="1">
      <c r="A14" s="24"/>
      <c r="B14" s="24"/>
      <c r="C14" s="24"/>
      <c r="D14" s="4" t="s">
        <v>43</v>
      </c>
      <c r="E14" s="4"/>
      <c r="F14" s="4"/>
      <c r="G14" s="10"/>
      <c r="H14" s="4"/>
      <c r="I14" s="4"/>
      <c r="J14" s="10"/>
      <c r="K14" s="4"/>
      <c r="L14" s="4"/>
      <c r="M14" s="10"/>
      <c r="N14" s="4"/>
      <c r="O14" s="4"/>
      <c r="P14" s="10"/>
      <c r="Q14" s="4"/>
      <c r="R14" s="4"/>
      <c r="S14" s="10"/>
      <c r="T14" s="4"/>
      <c r="U14" s="4"/>
      <c r="V14" s="10"/>
      <c r="W14" s="4"/>
      <c r="X14" s="4"/>
      <c r="Y14" s="10"/>
      <c r="Z14" s="4"/>
      <c r="AA14" s="4"/>
      <c r="AB14" s="10"/>
      <c r="AC14" s="4"/>
      <c r="AD14" s="4"/>
      <c r="AE14" s="10"/>
      <c r="AF14" s="4"/>
      <c r="AG14" s="4"/>
      <c r="AH14" s="10"/>
      <c r="AI14" s="4"/>
      <c r="AJ14" s="4"/>
      <c r="AK14" s="4"/>
      <c r="AL14" s="4"/>
      <c r="AM14" s="4"/>
      <c r="AN14" s="4"/>
      <c r="AO14" s="4"/>
      <c r="AP14" s="4"/>
      <c r="AQ14" s="4"/>
      <c r="AR14" s="24"/>
    </row>
    <row r="15" spans="1:46" ht="24.6" hidden="1" customHeight="1">
      <c r="A15" s="24" t="s">
        <v>284</v>
      </c>
      <c r="B15" s="24"/>
      <c r="C15" s="24"/>
      <c r="D15" s="4" t="s">
        <v>41</v>
      </c>
      <c r="E15" s="4"/>
      <c r="F15" s="4"/>
      <c r="G15" s="10"/>
      <c r="H15" s="4"/>
      <c r="I15" s="4"/>
      <c r="J15" s="10"/>
      <c r="K15" s="4"/>
      <c r="L15" s="4"/>
      <c r="M15" s="10"/>
      <c r="N15" s="4"/>
      <c r="O15" s="4"/>
      <c r="P15" s="10"/>
      <c r="Q15" s="4"/>
      <c r="R15" s="4"/>
      <c r="S15" s="10"/>
      <c r="T15" s="4"/>
      <c r="U15" s="4"/>
      <c r="V15" s="10"/>
      <c r="W15" s="4"/>
      <c r="X15" s="4"/>
      <c r="Y15" s="10"/>
      <c r="Z15" s="4"/>
      <c r="AA15" s="4"/>
      <c r="AB15" s="10"/>
      <c r="AC15" s="4"/>
      <c r="AD15" s="4"/>
      <c r="AE15" s="10"/>
      <c r="AF15" s="4"/>
      <c r="AG15" s="4"/>
      <c r="AH15" s="10"/>
      <c r="AI15" s="4"/>
      <c r="AJ15" s="4"/>
      <c r="AK15" s="4"/>
      <c r="AL15" s="4"/>
      <c r="AM15" s="4"/>
      <c r="AN15" s="4"/>
      <c r="AO15" s="4"/>
      <c r="AP15" s="4"/>
      <c r="AQ15" s="4"/>
      <c r="AR15" s="24"/>
    </row>
    <row r="16" spans="1:46" ht="22.2" hidden="1" customHeight="1">
      <c r="A16" s="24"/>
      <c r="B16" s="24"/>
      <c r="C16" s="24"/>
      <c r="D16" s="4" t="s">
        <v>43</v>
      </c>
      <c r="E16" s="4"/>
      <c r="F16" s="4"/>
      <c r="G16" s="10"/>
      <c r="H16" s="4"/>
      <c r="I16" s="4"/>
      <c r="J16" s="10"/>
      <c r="K16" s="4"/>
      <c r="L16" s="4"/>
      <c r="M16" s="10"/>
      <c r="N16" s="4"/>
      <c r="O16" s="4"/>
      <c r="P16" s="10"/>
      <c r="Q16" s="4"/>
      <c r="R16" s="4"/>
      <c r="S16" s="10"/>
      <c r="T16" s="4"/>
      <c r="U16" s="4"/>
      <c r="V16" s="10"/>
      <c r="W16" s="4"/>
      <c r="X16" s="4"/>
      <c r="Y16" s="10"/>
      <c r="Z16" s="4"/>
      <c r="AA16" s="4"/>
      <c r="AB16" s="10"/>
      <c r="AC16" s="4"/>
      <c r="AD16" s="4"/>
      <c r="AE16" s="10"/>
      <c r="AF16" s="4"/>
      <c r="AG16" s="4"/>
      <c r="AH16" s="10"/>
      <c r="AI16" s="4"/>
      <c r="AJ16" s="4"/>
      <c r="AK16" s="4"/>
      <c r="AL16" s="4"/>
      <c r="AM16" s="4"/>
      <c r="AN16" s="4"/>
      <c r="AO16" s="4"/>
      <c r="AP16" s="4"/>
      <c r="AQ16" s="4"/>
      <c r="AR16" s="24"/>
    </row>
    <row r="17" spans="1:44" ht="24" customHeight="1">
      <c r="A17" s="24" t="s">
        <v>280</v>
      </c>
      <c r="B17" s="24"/>
      <c r="C17" s="24"/>
      <c r="D17" s="4" t="s">
        <v>41</v>
      </c>
      <c r="E17" s="4">
        <f>SUM(E24+E64)</f>
        <v>21151.799999999996</v>
      </c>
      <c r="F17" s="4">
        <f>SUM(I17+L17+O17+R17+U17+X17+AA17+AD17+AG17+AJ17+AM17+AP17)</f>
        <v>13241.067078</v>
      </c>
      <c r="G17" s="10">
        <f>SUM(F17/E17)</f>
        <v>0.62600190423510071</v>
      </c>
      <c r="H17" s="4">
        <f>SUM(H24+H64)</f>
        <v>101.8</v>
      </c>
      <c r="I17" s="4">
        <f>SUM(I24+I64)</f>
        <v>101.8</v>
      </c>
      <c r="J17" s="10">
        <f>SUM(I17/H17)</f>
        <v>1</v>
      </c>
      <c r="K17" s="4">
        <f>SUM(K24+K30)</f>
        <v>2168.6999999999998</v>
      </c>
      <c r="L17" s="4">
        <f>SUM(L24+L64)</f>
        <v>2168.688318</v>
      </c>
      <c r="M17" s="10">
        <f>SUM(L17/K17)</f>
        <v>0.99999461336284412</v>
      </c>
      <c r="N17" s="4">
        <f>SUM(N24+N30)</f>
        <v>373.93</v>
      </c>
      <c r="O17" s="4">
        <f>SUM(O24+O64)</f>
        <v>373.92999999999995</v>
      </c>
      <c r="P17" s="10">
        <f>SUM(O17/N17)</f>
        <v>0.99999999999999989</v>
      </c>
      <c r="Q17" s="4">
        <f>SUM(Q24+Q30)</f>
        <v>5433.28</v>
      </c>
      <c r="R17" s="4">
        <f>SUM(R24+R30)</f>
        <v>5433.28</v>
      </c>
      <c r="S17" s="10">
        <f>SUM(R17/Q17)</f>
        <v>1</v>
      </c>
      <c r="T17" s="4">
        <f>SUM(T24+T30)</f>
        <v>1103.46</v>
      </c>
      <c r="U17" s="4">
        <f>SUM(U24+U30)</f>
        <v>1103.45</v>
      </c>
      <c r="V17" s="10">
        <f>SUM(U17/T17)</f>
        <v>0.9999909375962881</v>
      </c>
      <c r="W17" s="4">
        <f>SUM(W24+W30)</f>
        <v>1367.7</v>
      </c>
      <c r="X17" s="4">
        <f>SUM(X30)</f>
        <v>1367.7</v>
      </c>
      <c r="Y17" s="10">
        <f>SUM(X17/W17)</f>
        <v>1</v>
      </c>
      <c r="Z17" s="4">
        <f>SUM(Z24+Z30)</f>
        <v>259.58600000000001</v>
      </c>
      <c r="AA17" s="4">
        <f>SUM(AA30)</f>
        <v>259.58600000000001</v>
      </c>
      <c r="AB17" s="10">
        <f>SUM(AA17/Z17)</f>
        <v>1</v>
      </c>
      <c r="AC17" s="4">
        <f>SUM(AC24+AC30)</f>
        <v>847.3</v>
      </c>
      <c r="AD17" s="4">
        <f>SUM(AD24+AD30)</f>
        <v>2294.2817599999998</v>
      </c>
      <c r="AE17" s="10">
        <f>SUM(AD17/AC17)</f>
        <v>2.7077561194382156</v>
      </c>
      <c r="AF17" s="4">
        <f>SUM(AF24+AF30)</f>
        <v>593.70000000000005</v>
      </c>
      <c r="AG17" s="4">
        <f>SUM(AG24+AG30)</f>
        <v>138.351</v>
      </c>
      <c r="AH17" s="10">
        <f>SUM(AG17/AF17)</f>
        <v>0.23303183425972712</v>
      </c>
      <c r="AI17" s="4">
        <f>SUM(AI24+AI30)</f>
        <v>450</v>
      </c>
      <c r="AJ17" s="4"/>
      <c r="AK17" s="4"/>
      <c r="AL17" s="4">
        <f>SUM(AL24+AL30)</f>
        <v>1429.7229220000002</v>
      </c>
      <c r="AM17" s="4"/>
      <c r="AN17" s="4"/>
      <c r="AO17" s="4">
        <f>SUM(AO24+AO30)</f>
        <v>6877.4199999999992</v>
      </c>
      <c r="AP17" s="4"/>
      <c r="AQ17" s="4"/>
      <c r="AR17" s="24"/>
    </row>
    <row r="18" spans="1:44" ht="28.5" customHeight="1">
      <c r="A18" s="24"/>
      <c r="B18" s="24"/>
      <c r="C18" s="24"/>
      <c r="D18" s="4" t="s">
        <v>43</v>
      </c>
      <c r="E18" s="4">
        <f>SUM(E17)</f>
        <v>21151.799999999996</v>
      </c>
      <c r="F18" s="4">
        <f>SUM(F17)</f>
        <v>13241.067078</v>
      </c>
      <c r="G18" s="10">
        <f>SUM(F18/E18)</f>
        <v>0.62600190423510071</v>
      </c>
      <c r="H18" s="4">
        <f>SUM(H17)</f>
        <v>101.8</v>
      </c>
      <c r="I18" s="4">
        <f>SUM(I17)</f>
        <v>101.8</v>
      </c>
      <c r="J18" s="10">
        <f>SUM(I18/H18)</f>
        <v>1</v>
      </c>
      <c r="K18" s="4">
        <f>SUM(K17)</f>
        <v>2168.6999999999998</v>
      </c>
      <c r="L18" s="4">
        <f>SUM(L17)</f>
        <v>2168.688318</v>
      </c>
      <c r="M18" s="10">
        <f>SUM(L18/K18)</f>
        <v>0.99999461336284412</v>
      </c>
      <c r="N18" s="4">
        <f>SUM(N17)</f>
        <v>373.93</v>
      </c>
      <c r="O18" s="4">
        <f>SUM(O17)</f>
        <v>373.92999999999995</v>
      </c>
      <c r="P18" s="10">
        <f>SUM(O18/N18)</f>
        <v>0.99999999999999989</v>
      </c>
      <c r="Q18" s="4">
        <f>SUM(Q17)</f>
        <v>5433.28</v>
      </c>
      <c r="R18" s="4">
        <f>SUM(R17)</f>
        <v>5433.28</v>
      </c>
      <c r="S18" s="10">
        <f>SUM(R18/Q18)</f>
        <v>1</v>
      </c>
      <c r="T18" s="4">
        <f>SUM(T17)</f>
        <v>1103.46</v>
      </c>
      <c r="U18" s="4">
        <f>SUM(U17)</f>
        <v>1103.45</v>
      </c>
      <c r="V18" s="10">
        <f>SUM(U18/T18)</f>
        <v>0.9999909375962881</v>
      </c>
      <c r="W18" s="4">
        <f>SUM(W17)</f>
        <v>1367.7</v>
      </c>
      <c r="X18" s="4">
        <f>SUM(X17)</f>
        <v>1367.7</v>
      </c>
      <c r="Y18" s="10">
        <f>SUM(X18/W18)</f>
        <v>1</v>
      </c>
      <c r="Z18" s="4">
        <f>SUM(Z17)</f>
        <v>259.58600000000001</v>
      </c>
      <c r="AA18" s="4">
        <f>SUM(AA17)</f>
        <v>259.58600000000001</v>
      </c>
      <c r="AB18" s="10">
        <f>SUM(AA18/Z18)</f>
        <v>1</v>
      </c>
      <c r="AC18" s="4">
        <f>SUM(AC17)</f>
        <v>847.3</v>
      </c>
      <c r="AD18" s="4">
        <f>SUM(AD17)</f>
        <v>2294.2817599999998</v>
      </c>
      <c r="AE18" s="10">
        <f>SUM(AD18/AC18)</f>
        <v>2.7077561194382156</v>
      </c>
      <c r="AF18" s="4">
        <f>SUM(AF17)</f>
        <v>593.70000000000005</v>
      </c>
      <c r="AG18" s="4">
        <f>SUM(AG17)</f>
        <v>138.351</v>
      </c>
      <c r="AH18" s="10">
        <f>SUM(AG18/AF18)</f>
        <v>0.23303183425972712</v>
      </c>
      <c r="AI18" s="4">
        <f>SUM(AI17)</f>
        <v>450</v>
      </c>
      <c r="AJ18" s="4"/>
      <c r="AK18" s="4"/>
      <c r="AL18" s="4">
        <f>SUM(AL17)</f>
        <v>1429.7229220000002</v>
      </c>
      <c r="AM18" s="4"/>
      <c r="AN18" s="4"/>
      <c r="AO18" s="4">
        <f>SUM(AO17)</f>
        <v>6877.4199999999992</v>
      </c>
      <c r="AP18" s="4"/>
      <c r="AQ18" s="4"/>
      <c r="AR18" s="24"/>
    </row>
    <row r="19" spans="1:44" ht="37.200000000000003" customHeight="1">
      <c r="A19" s="24" t="s">
        <v>278</v>
      </c>
      <c r="B19" s="24"/>
      <c r="C19" s="24"/>
      <c r="D19" s="4" t="s">
        <v>41</v>
      </c>
      <c r="E19" s="4">
        <f>SUM(E69)</f>
        <v>36555.599999999999</v>
      </c>
      <c r="F19" s="4">
        <f>SUM(F69)</f>
        <v>26613.15496</v>
      </c>
      <c r="G19" s="10">
        <f>SUM(F19/E19)</f>
        <v>0.72801855146680672</v>
      </c>
      <c r="H19" s="4" t="s">
        <v>279</v>
      </c>
      <c r="I19" s="4" t="s">
        <v>279</v>
      </c>
      <c r="J19" s="10" t="s">
        <v>279</v>
      </c>
      <c r="K19" s="4" t="s">
        <v>279</v>
      </c>
      <c r="L19" s="4" t="s">
        <v>279</v>
      </c>
      <c r="M19" s="10" t="s">
        <v>279</v>
      </c>
      <c r="N19" s="4" t="s">
        <v>279</v>
      </c>
      <c r="O19" s="4" t="s">
        <v>279</v>
      </c>
      <c r="P19" s="10" t="s">
        <v>279</v>
      </c>
      <c r="Q19" s="4" t="s">
        <v>279</v>
      </c>
      <c r="R19" s="4" t="s">
        <v>279</v>
      </c>
      <c r="S19" s="10" t="s">
        <v>279</v>
      </c>
      <c r="T19" s="4" t="s">
        <v>279</v>
      </c>
      <c r="U19" s="4" t="s">
        <v>279</v>
      </c>
      <c r="V19" s="10" t="s">
        <v>279</v>
      </c>
      <c r="W19" s="4" t="s">
        <v>279</v>
      </c>
      <c r="X19" s="4" t="s">
        <v>279</v>
      </c>
      <c r="Y19" s="10" t="s">
        <v>279</v>
      </c>
      <c r="Z19" s="4" t="s">
        <v>279</v>
      </c>
      <c r="AA19" s="4" t="s">
        <v>279</v>
      </c>
      <c r="AB19" s="10" t="s">
        <v>279</v>
      </c>
      <c r="AC19" s="4" t="s">
        <v>279</v>
      </c>
      <c r="AD19" s="4" t="s">
        <v>279</v>
      </c>
      <c r="AE19" s="10" t="s">
        <v>279</v>
      </c>
      <c r="AF19" s="4" t="s">
        <v>279</v>
      </c>
      <c r="AG19" s="4" t="s">
        <v>279</v>
      </c>
      <c r="AH19" s="10" t="s">
        <v>279</v>
      </c>
      <c r="AI19" s="4" t="s">
        <v>279</v>
      </c>
      <c r="AJ19" s="4" t="s">
        <v>279</v>
      </c>
      <c r="AK19" s="4" t="s">
        <v>279</v>
      </c>
      <c r="AL19" s="4" t="s">
        <v>279</v>
      </c>
      <c r="AM19" s="4" t="s">
        <v>279</v>
      </c>
      <c r="AN19" s="4" t="s">
        <v>279</v>
      </c>
      <c r="AO19" s="4" t="s">
        <v>279</v>
      </c>
      <c r="AP19" s="4" t="s">
        <v>279</v>
      </c>
      <c r="AQ19" s="4" t="s">
        <v>279</v>
      </c>
      <c r="AR19" s="2"/>
    </row>
    <row r="20" spans="1:44" ht="37.200000000000003" customHeight="1">
      <c r="A20" s="24"/>
      <c r="B20" s="24"/>
      <c r="C20" s="24"/>
      <c r="D20" s="4" t="s">
        <v>43</v>
      </c>
      <c r="E20" s="4">
        <f>SUM(E19)</f>
        <v>36555.599999999999</v>
      </c>
      <c r="F20" s="4">
        <f>SUM(F19)</f>
        <v>26613.15496</v>
      </c>
      <c r="G20" s="10">
        <f>SUM(F20/E20)</f>
        <v>0.72801855146680672</v>
      </c>
      <c r="H20" s="4" t="s">
        <v>279</v>
      </c>
      <c r="I20" s="4" t="s">
        <v>279</v>
      </c>
      <c r="J20" s="10" t="s">
        <v>279</v>
      </c>
      <c r="K20" s="4" t="s">
        <v>279</v>
      </c>
      <c r="L20" s="4" t="s">
        <v>279</v>
      </c>
      <c r="M20" s="10" t="s">
        <v>279</v>
      </c>
      <c r="N20" s="4" t="s">
        <v>279</v>
      </c>
      <c r="O20" s="4" t="s">
        <v>279</v>
      </c>
      <c r="P20" s="10" t="s">
        <v>279</v>
      </c>
      <c r="Q20" s="4" t="s">
        <v>279</v>
      </c>
      <c r="R20" s="4" t="s">
        <v>279</v>
      </c>
      <c r="S20" s="10" t="s">
        <v>279</v>
      </c>
      <c r="T20" s="4" t="s">
        <v>279</v>
      </c>
      <c r="U20" s="4" t="s">
        <v>279</v>
      </c>
      <c r="V20" s="10" t="s">
        <v>279</v>
      </c>
      <c r="W20" s="4" t="s">
        <v>279</v>
      </c>
      <c r="X20" s="4" t="s">
        <v>279</v>
      </c>
      <c r="Y20" s="10" t="s">
        <v>279</v>
      </c>
      <c r="Z20" s="4" t="s">
        <v>279</v>
      </c>
      <c r="AA20" s="4" t="s">
        <v>279</v>
      </c>
      <c r="AB20" s="10" t="s">
        <v>279</v>
      </c>
      <c r="AC20" s="4" t="s">
        <v>279</v>
      </c>
      <c r="AD20" s="4" t="s">
        <v>279</v>
      </c>
      <c r="AE20" s="10" t="s">
        <v>279</v>
      </c>
      <c r="AF20" s="4" t="s">
        <v>279</v>
      </c>
      <c r="AG20" s="4" t="s">
        <v>279</v>
      </c>
      <c r="AH20" s="10" t="s">
        <v>279</v>
      </c>
      <c r="AI20" s="4" t="s">
        <v>279</v>
      </c>
      <c r="AJ20" s="4" t="s">
        <v>279</v>
      </c>
      <c r="AK20" s="4" t="s">
        <v>279</v>
      </c>
      <c r="AL20" s="4" t="s">
        <v>279</v>
      </c>
      <c r="AM20" s="4" t="s">
        <v>279</v>
      </c>
      <c r="AN20" s="4" t="s">
        <v>279</v>
      </c>
      <c r="AO20" s="4" t="s">
        <v>279</v>
      </c>
      <c r="AP20" s="4" t="s">
        <v>279</v>
      </c>
      <c r="AQ20" s="4" t="s">
        <v>279</v>
      </c>
      <c r="AR20" s="2"/>
    </row>
    <row r="21" spans="1:44">
      <c r="A21" s="24" t="s">
        <v>294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</row>
    <row r="22" spans="1:44" ht="18.75" customHeight="1">
      <c r="A22" s="22" t="s">
        <v>1</v>
      </c>
      <c r="B22" s="23" t="s">
        <v>295</v>
      </c>
      <c r="C22" s="22" t="s">
        <v>296</v>
      </c>
      <c r="D22" s="4" t="s">
        <v>41</v>
      </c>
      <c r="E22" s="4">
        <v>2576</v>
      </c>
      <c r="F22" s="4">
        <f>SUM(I22+L22+O22+R22+U22+X22++AA22+AD22+AG22+AJ22+AM22+AP22)</f>
        <v>2375.2799999999997</v>
      </c>
      <c r="G22" s="10">
        <f>SUM(F22/E22)</f>
        <v>0.92208074534161477</v>
      </c>
      <c r="H22" s="4"/>
      <c r="I22" s="4"/>
      <c r="J22" s="10"/>
      <c r="K22" s="4">
        <v>564.98</v>
      </c>
      <c r="L22" s="4">
        <v>564.98</v>
      </c>
      <c r="M22" s="10">
        <f>SUM(L22/K22)</f>
        <v>1</v>
      </c>
      <c r="N22" s="4"/>
      <c r="O22" s="4"/>
      <c r="P22" s="10"/>
      <c r="Q22" s="4">
        <v>1810.3</v>
      </c>
      <c r="R22" s="4">
        <v>1810.3</v>
      </c>
      <c r="S22" s="10">
        <f>SUM(R22/Q22)</f>
        <v>1</v>
      </c>
      <c r="T22" s="4"/>
      <c r="U22" s="4"/>
      <c r="V22" s="10"/>
      <c r="W22" s="4"/>
      <c r="X22" s="4"/>
      <c r="Y22" s="10"/>
      <c r="Z22" s="4"/>
      <c r="AA22" s="4"/>
      <c r="AB22" s="10"/>
      <c r="AC22" s="4"/>
      <c r="AD22" s="4"/>
      <c r="AE22" s="10"/>
      <c r="AF22" s="4"/>
      <c r="AG22" s="4"/>
      <c r="AH22" s="10"/>
      <c r="AI22" s="4"/>
      <c r="AJ22" s="4"/>
      <c r="AK22" s="4"/>
      <c r="AL22" s="4"/>
      <c r="AM22" s="4"/>
      <c r="AN22" s="4"/>
      <c r="AO22" s="4">
        <v>200.7</v>
      </c>
      <c r="AP22" s="4"/>
      <c r="AQ22" s="4"/>
      <c r="AR22" s="24"/>
    </row>
    <row r="23" spans="1:44" ht="30" customHeight="1">
      <c r="A23" s="22"/>
      <c r="B23" s="23"/>
      <c r="C23" s="22"/>
      <c r="D23" s="4" t="s">
        <v>43</v>
      </c>
      <c r="E23" s="4">
        <f>SUM(K23+N23+Q23+T23+W23+Z23+AC23+AF23+AI23+AL23+AO23)</f>
        <v>2575.9799999999996</v>
      </c>
      <c r="F23" s="4">
        <f>SUM(I23+L23+O23+R23+U23+X23+AA23+AD23+AG23+AJ23+AM23+AP23)</f>
        <v>2375.2799999999997</v>
      </c>
      <c r="G23" s="10">
        <f>SUM(F23/E23)</f>
        <v>0.92208790440919575</v>
      </c>
      <c r="H23" s="4"/>
      <c r="I23" s="4"/>
      <c r="J23" s="10"/>
      <c r="K23" s="4">
        <f>SUM(K22)</f>
        <v>564.98</v>
      </c>
      <c r="L23" s="4">
        <f>SUM(L22)</f>
        <v>564.98</v>
      </c>
      <c r="M23" s="10">
        <f>SUM(L23/K23)</f>
        <v>1</v>
      </c>
      <c r="N23" s="4"/>
      <c r="O23" s="4"/>
      <c r="P23" s="10"/>
      <c r="Q23" s="4">
        <f>SUM(Q22)</f>
        <v>1810.3</v>
      </c>
      <c r="R23" s="4">
        <v>1810.3</v>
      </c>
      <c r="S23" s="10">
        <f>SUM(R23/Q23)</f>
        <v>1</v>
      </c>
      <c r="T23" s="4"/>
      <c r="U23" s="4"/>
      <c r="V23" s="10"/>
      <c r="W23" s="4"/>
      <c r="X23" s="4"/>
      <c r="Y23" s="10"/>
      <c r="Z23" s="4"/>
      <c r="AA23" s="4"/>
      <c r="AB23" s="10"/>
      <c r="AC23" s="4"/>
      <c r="AD23" s="4"/>
      <c r="AE23" s="10"/>
      <c r="AF23" s="4"/>
      <c r="AG23" s="4"/>
      <c r="AH23" s="10"/>
      <c r="AI23" s="4"/>
      <c r="AJ23" s="4"/>
      <c r="AK23" s="4"/>
      <c r="AL23" s="4"/>
      <c r="AM23" s="4"/>
      <c r="AN23" s="4"/>
      <c r="AO23" s="4">
        <v>200.7</v>
      </c>
      <c r="AP23" s="4"/>
      <c r="AQ23" s="4"/>
      <c r="AR23" s="24"/>
    </row>
    <row r="24" spans="1:44" ht="20.25" customHeight="1">
      <c r="A24" s="22"/>
      <c r="B24" s="23" t="s">
        <v>271</v>
      </c>
      <c r="C24" s="22"/>
      <c r="D24" s="4" t="s">
        <v>41</v>
      </c>
      <c r="E24" s="4">
        <f>SUM(E22)</f>
        <v>2576</v>
      </c>
      <c r="F24" s="4">
        <f>SUM(I24+L24+O24+R24+U24+X24+AA24+AD24+AG24+AJ24+AM24+AP24)</f>
        <v>2375.2799999999997</v>
      </c>
      <c r="G24" s="10">
        <f>SUM(F24/E24)</f>
        <v>0.92208074534161477</v>
      </c>
      <c r="H24" s="4"/>
      <c r="I24" s="4"/>
      <c r="J24" s="10"/>
      <c r="K24" s="4">
        <f>SUM(K22)</f>
        <v>564.98</v>
      </c>
      <c r="L24" s="4">
        <f>SUM(L22)</f>
        <v>564.98</v>
      </c>
      <c r="M24" s="10">
        <f>SUM(L24/K24)</f>
        <v>1</v>
      </c>
      <c r="N24" s="4">
        <v>0</v>
      </c>
      <c r="O24" s="4">
        <v>0</v>
      </c>
      <c r="P24" s="10"/>
      <c r="Q24" s="4">
        <f>SUM(Q22)</f>
        <v>1810.3</v>
      </c>
      <c r="R24" s="4">
        <f>SUM(R22)</f>
        <v>1810.3</v>
      </c>
      <c r="S24" s="10">
        <f>SUM(R24/Q24)</f>
        <v>1</v>
      </c>
      <c r="T24" s="4"/>
      <c r="U24" s="4"/>
      <c r="V24" s="10"/>
      <c r="W24" s="4"/>
      <c r="X24" s="4"/>
      <c r="Y24" s="10"/>
      <c r="Z24" s="4"/>
      <c r="AA24" s="4"/>
      <c r="AB24" s="10"/>
      <c r="AC24" s="4"/>
      <c r="AD24" s="4"/>
      <c r="AE24" s="10"/>
      <c r="AF24" s="4"/>
      <c r="AG24" s="4"/>
      <c r="AH24" s="10"/>
      <c r="AI24" s="4"/>
      <c r="AJ24" s="4"/>
      <c r="AK24" s="4"/>
      <c r="AL24" s="4"/>
      <c r="AM24" s="4"/>
      <c r="AN24" s="4"/>
      <c r="AO24" s="4">
        <f>SUM(AO22)</f>
        <v>200.7</v>
      </c>
      <c r="AP24" s="4"/>
      <c r="AQ24" s="4"/>
      <c r="AR24" s="24"/>
    </row>
    <row r="25" spans="1:44" ht="18" customHeight="1">
      <c r="A25" s="22"/>
      <c r="B25" s="23"/>
      <c r="C25" s="22"/>
      <c r="D25" s="4" t="s">
        <v>43</v>
      </c>
      <c r="E25" s="4">
        <f>SUM(H25+K25+N25+Q25+T25+W25+Z25+AC25+AF25+AI25+AL25+AO25)</f>
        <v>2575.9799999999996</v>
      </c>
      <c r="F25" s="4">
        <f>SUM(I25+L25+O25+R25+U25+X25+AA25+AD25+AG25+AJ25+AM25+AP25)</f>
        <v>2375.2799999999997</v>
      </c>
      <c r="G25" s="10">
        <f>SUM(F25/E25)</f>
        <v>0.92208790440919575</v>
      </c>
      <c r="H25" s="4"/>
      <c r="I25" s="4"/>
      <c r="J25" s="10"/>
      <c r="K25" s="4">
        <f>SUM(K24)</f>
        <v>564.98</v>
      </c>
      <c r="L25" s="4">
        <f>SUM(L24)</f>
        <v>564.98</v>
      </c>
      <c r="M25" s="10">
        <f>SUM(L25/K25)</f>
        <v>1</v>
      </c>
      <c r="N25" s="4">
        <v>0</v>
      </c>
      <c r="O25" s="4">
        <v>0</v>
      </c>
      <c r="P25" s="10"/>
      <c r="Q25" s="4">
        <f>SUM(Q24)</f>
        <v>1810.3</v>
      </c>
      <c r="R25" s="4">
        <f>SUM(R24)</f>
        <v>1810.3</v>
      </c>
      <c r="S25" s="10">
        <f>SUM(R25/Q25)</f>
        <v>1</v>
      </c>
      <c r="T25" s="4"/>
      <c r="U25" s="4"/>
      <c r="V25" s="10"/>
      <c r="W25" s="4"/>
      <c r="X25" s="4"/>
      <c r="Y25" s="10"/>
      <c r="Z25" s="4"/>
      <c r="AA25" s="4"/>
      <c r="AB25" s="10"/>
      <c r="AC25" s="4"/>
      <c r="AD25" s="4"/>
      <c r="AE25" s="10"/>
      <c r="AF25" s="4"/>
      <c r="AG25" s="4"/>
      <c r="AH25" s="10"/>
      <c r="AI25" s="4"/>
      <c r="AJ25" s="4"/>
      <c r="AK25" s="4"/>
      <c r="AL25" s="4"/>
      <c r="AM25" s="4"/>
      <c r="AN25" s="4"/>
      <c r="AO25" s="4">
        <f>SUM(AO24)</f>
        <v>200.7</v>
      </c>
      <c r="AP25" s="4"/>
      <c r="AQ25" s="4"/>
      <c r="AR25" s="24"/>
    </row>
    <row r="26" spans="1:44" ht="34.799999999999997" hidden="1" customHeight="1">
      <c r="A26" s="22"/>
      <c r="B26" s="23" t="s">
        <v>277</v>
      </c>
      <c r="C26" s="22"/>
      <c r="D26" s="4" t="s">
        <v>41</v>
      </c>
      <c r="E26" s="4"/>
      <c r="F26" s="4"/>
      <c r="G26" s="10"/>
      <c r="H26" s="4"/>
      <c r="I26" s="4"/>
      <c r="J26" s="10"/>
      <c r="K26" s="4"/>
      <c r="L26" s="4"/>
      <c r="M26" s="10"/>
      <c r="N26" s="4"/>
      <c r="O26" s="4"/>
      <c r="P26" s="10"/>
      <c r="Q26" s="4"/>
      <c r="R26" s="4"/>
      <c r="S26" s="10"/>
      <c r="T26" s="4"/>
      <c r="U26" s="4"/>
      <c r="V26" s="10"/>
      <c r="W26" s="4"/>
      <c r="X26" s="4"/>
      <c r="Y26" s="10"/>
      <c r="Z26" s="4"/>
      <c r="AA26" s="4"/>
      <c r="AB26" s="10"/>
      <c r="AC26" s="4"/>
      <c r="AD26" s="4"/>
      <c r="AE26" s="10"/>
      <c r="AF26" s="4"/>
      <c r="AG26" s="4"/>
      <c r="AH26" s="10"/>
      <c r="AI26" s="4"/>
      <c r="AJ26" s="4"/>
      <c r="AK26" s="4"/>
      <c r="AL26" s="4"/>
      <c r="AM26" s="4"/>
      <c r="AN26" s="4"/>
      <c r="AO26" s="4"/>
      <c r="AP26" s="4"/>
      <c r="AQ26" s="4"/>
      <c r="AR26" s="24"/>
    </row>
    <row r="27" spans="1:44" ht="34.799999999999997" hidden="1" customHeight="1">
      <c r="A27" s="22"/>
      <c r="B27" s="23"/>
      <c r="C27" s="22"/>
      <c r="D27" s="4" t="s">
        <v>43</v>
      </c>
      <c r="E27" s="4"/>
      <c r="F27" s="4"/>
      <c r="G27" s="10"/>
      <c r="H27" s="4"/>
      <c r="I27" s="4"/>
      <c r="J27" s="10"/>
      <c r="K27" s="4"/>
      <c r="L27" s="4"/>
      <c r="M27" s="10"/>
      <c r="N27" s="4"/>
      <c r="O27" s="4"/>
      <c r="P27" s="10"/>
      <c r="Q27" s="4"/>
      <c r="R27" s="4"/>
      <c r="S27" s="10"/>
      <c r="T27" s="4"/>
      <c r="U27" s="4"/>
      <c r="V27" s="10"/>
      <c r="W27" s="4"/>
      <c r="X27" s="4"/>
      <c r="Y27" s="10"/>
      <c r="Z27" s="4"/>
      <c r="AA27" s="4"/>
      <c r="AB27" s="10"/>
      <c r="AC27" s="4"/>
      <c r="AD27" s="4"/>
      <c r="AE27" s="10"/>
      <c r="AF27" s="4"/>
      <c r="AG27" s="4"/>
      <c r="AH27" s="10"/>
      <c r="AI27" s="4"/>
      <c r="AJ27" s="4"/>
      <c r="AK27" s="4"/>
      <c r="AL27" s="4"/>
      <c r="AM27" s="4"/>
      <c r="AN27" s="4"/>
      <c r="AO27" s="4"/>
      <c r="AP27" s="4"/>
      <c r="AQ27" s="4"/>
      <c r="AR27" s="24"/>
    </row>
    <row r="28" spans="1:44" ht="34.799999999999997" hidden="1" customHeight="1">
      <c r="A28" s="22"/>
      <c r="B28" s="23"/>
      <c r="C28" s="22"/>
      <c r="D28" s="4" t="s">
        <v>270</v>
      </c>
      <c r="E28" s="4"/>
      <c r="F28" s="4"/>
      <c r="G28" s="10"/>
      <c r="H28" s="4"/>
      <c r="I28" s="4"/>
      <c r="J28" s="10"/>
      <c r="K28" s="4"/>
      <c r="L28" s="4"/>
      <c r="M28" s="10"/>
      <c r="N28" s="4"/>
      <c r="O28" s="4"/>
      <c r="P28" s="10"/>
      <c r="Q28" s="4"/>
      <c r="R28" s="4"/>
      <c r="S28" s="10"/>
      <c r="T28" s="4"/>
      <c r="U28" s="4"/>
      <c r="V28" s="10"/>
      <c r="W28" s="4"/>
      <c r="X28" s="4"/>
      <c r="Y28" s="10"/>
      <c r="Z28" s="4"/>
      <c r="AA28" s="4"/>
      <c r="AB28" s="10"/>
      <c r="AC28" s="4"/>
      <c r="AD28" s="4"/>
      <c r="AE28" s="10"/>
      <c r="AF28" s="4"/>
      <c r="AG28" s="4"/>
      <c r="AH28" s="10"/>
      <c r="AI28" s="4"/>
      <c r="AJ28" s="4"/>
      <c r="AK28" s="4"/>
      <c r="AL28" s="4"/>
      <c r="AM28" s="4"/>
      <c r="AN28" s="4"/>
      <c r="AO28" s="4"/>
      <c r="AP28" s="4"/>
      <c r="AQ28" s="4"/>
      <c r="AR28" s="24"/>
    </row>
    <row r="29" spans="1:44">
      <c r="A29" s="24" t="s">
        <v>297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</row>
    <row r="30" spans="1:44" ht="22.5" customHeight="1">
      <c r="A30" s="22" t="s">
        <v>6</v>
      </c>
      <c r="B30" s="23" t="s">
        <v>298</v>
      </c>
      <c r="C30" s="22" t="s">
        <v>296</v>
      </c>
      <c r="D30" s="4" t="s">
        <v>41</v>
      </c>
      <c r="E30" s="4">
        <f>SUM(E32+E34+E36+E38+E40+E42+E44+E46+E48+E50+E52+E54+E56+E60+E58+E62)</f>
        <v>18575.799999999996</v>
      </c>
      <c r="F30" s="4">
        <f t="shared" ref="F30:F36" si="0">SUM(I30+L30+O30+R30+U30+X30+AA30+AD30+AG30+AJ30+AM30+AP30)</f>
        <v>10865.787077999999</v>
      </c>
      <c r="G30" s="10">
        <f t="shared" ref="G30:G35" si="1">SUM(F30/E30)</f>
        <v>0.58494315604173186</v>
      </c>
      <c r="H30" s="4">
        <f>SUM(H32+H34+H36+H38+H40+H42+H44+H46+H48+H50+H52+H54)</f>
        <v>101.8</v>
      </c>
      <c r="I30" s="4">
        <f>SUM(I32+I34+I36+I38+I40+I42+I44+I46+I48+I50+I52+I54)</f>
        <v>101.8</v>
      </c>
      <c r="J30" s="10">
        <f>SUM(I30/H30)</f>
        <v>1</v>
      </c>
      <c r="K30" s="4">
        <f>SUM(K32+K34+K36+K38+K40+K42+K44+K46+K48+K50+K52+K54)</f>
        <v>1603.72</v>
      </c>
      <c r="L30" s="4">
        <f>SUM(L32+L34+L36+L38+L40+L42+L44+L46+L48+L50+L52+L54)</f>
        <v>1603.708318</v>
      </c>
      <c r="M30" s="10">
        <f>SUM(L30/K30)</f>
        <v>0.99999271568602999</v>
      </c>
      <c r="N30" s="4">
        <f>SUM(N32+N34+N36+N38+N40+N42+N44+N46+N48+N50+N52+N54)</f>
        <v>373.93</v>
      </c>
      <c r="O30" s="4">
        <f>SUM(O32+O34+O36+O38+O40+O42+O44+O46+O48+O50+O52+O54)</f>
        <v>373.93</v>
      </c>
      <c r="P30" s="10">
        <f t="shared" ref="P30:P35" si="2">SUM(O30/N30)</f>
        <v>1</v>
      </c>
      <c r="Q30" s="4">
        <f>SUM(Q32+Q34+Q36+Q38+Q40+Q42+Q44+Q46+Q48+Q50+Q52+Q54)</f>
        <v>3622.98</v>
      </c>
      <c r="R30" s="4">
        <f>SUM(R32+R34+R36+R38+R40+R42+R44+R46+R48+R50+R52+R54+R56)</f>
        <v>3622.98</v>
      </c>
      <c r="S30" s="10">
        <f>SUM(R30/Q30)</f>
        <v>1</v>
      </c>
      <c r="T30" s="4">
        <f>SUM(T32+T34+T36+T38+T40+T42+T44+T46+T48+T50+T52+T54)</f>
        <v>1103.46</v>
      </c>
      <c r="U30" s="4">
        <f>SUM(U33+U34+U36+U38+U40+U42+U44+U46+U48+U50+U52+U54+U56+U60)</f>
        <v>1103.45</v>
      </c>
      <c r="V30" s="10">
        <f t="shared" ref="V30:V35" si="3">SUM(U30/T30)</f>
        <v>0.9999909375962881</v>
      </c>
      <c r="W30" s="4">
        <f>SUM(W32+W34+W36+W38+W40+W42+W44+W46+W48+W50+W52+W54)</f>
        <v>1367.7</v>
      </c>
      <c r="X30" s="4">
        <f>SUM(X32+X34+X36+X38+X40+X42+X44+X46+X48+X50+X52+X54+X56+X58+X60)</f>
        <v>1367.7</v>
      </c>
      <c r="Y30" s="10">
        <f t="shared" ref="Y30:Y35" si="4">SUM(X30/W30)</f>
        <v>1</v>
      </c>
      <c r="Z30" s="4">
        <f>SUM(Z32+Z34+Z36+Z38+Z40+Z42+Z44+Z46+Z48+Z50+Z52+Z54+Z56+Z58+Z60+Z62)</f>
        <v>259.58600000000001</v>
      </c>
      <c r="AA30" s="4">
        <f>SUM(AA32+AA34+AA36+AA38+AA40+AA42+AA44+AA46+AA48+AA50+AA52+AA54+AA56+AA58+AA60+AA62)</f>
        <v>259.58600000000001</v>
      </c>
      <c r="AB30" s="10">
        <f>SUM(AA30/Z30)</f>
        <v>1</v>
      </c>
      <c r="AC30" s="4">
        <f>SUM(AC32+AC34+AC36+AC38+AC40+AC42+AC44+AC46+AC48+AC50+AC52+AC54+AC56+AC58+AC60+AC62)</f>
        <v>847.3</v>
      </c>
      <c r="AD30" s="4">
        <f>SUM(AD32+AD34+AD36+AD38+AD40+AD42+AD44+AD46+AD48+AD50+AD52+AD54+AD56+AD58+AD60+AD62)</f>
        <v>2294.2817599999998</v>
      </c>
      <c r="AE30" s="10">
        <f>SUM(AD30/AC30)</f>
        <v>2.7077561194382156</v>
      </c>
      <c r="AF30" s="4">
        <f>SUM(AF32+AF34+AF36+AF38+AF40+AF42+AF44+AF46+AF48+AF50+AF52+AF54+AF56+AF58+AF60+AF62)</f>
        <v>593.70000000000005</v>
      </c>
      <c r="AG30" s="4">
        <f>SUM(AG32+AG34+AG36+AG38+AG40+AG42+AG44+AG46+AG48+AG50+AG52+AG54+AG56+AG58+AG60+AG62)</f>
        <v>138.351</v>
      </c>
      <c r="AH30" s="10">
        <f>SUM(AG30/AF30)</f>
        <v>0.23303183425972712</v>
      </c>
      <c r="AI30" s="4">
        <f>SUM(AI32+AI34+AI36+AI38+AI40+AI42+AI44+AI46+AI48+AI50+AI52+AI54+AI56+AI58+AI60+AI62)</f>
        <v>450</v>
      </c>
      <c r="AJ30" s="4">
        <f>SUM(AJ32+AJ34+AJ36+AJ38+AJ40+AJ42+AJ44+AJ46+AJ48+AJ50+AJ52+AJ54+AJ56+AJ58+AJ60+AJ62)</f>
        <v>0</v>
      </c>
      <c r="AK30" s="4"/>
      <c r="AL30" s="4">
        <f>SUM(AL32+AL34+AL36+AL38+AL40+AL42+AL44+AL46+AL48+AL50+AL52+AL54+AL56+AL58+AL60+AL62)</f>
        <v>1429.7229220000002</v>
      </c>
      <c r="AM30" s="4">
        <f>SUM(AM32+AM34+AM36+AM38+AM40+AM42+AM44+AM46+AM48+AM50+AM52+AM54+AM56+AM58+AM60+AM62)</f>
        <v>0</v>
      </c>
      <c r="AN30" s="4"/>
      <c r="AO30" s="4">
        <f>SUM(AO32+AO34+AO36+AO38+AO40+AO42+AO44+AO46+AO48+AO50+AO52+AO54+AO56+AO58+AO60+AO62)</f>
        <v>6676.7199999999993</v>
      </c>
      <c r="AP30" s="4">
        <f>SUM(AP32+AP34+AP36+AP38+AP40+AP42+AP44+AP46+AP48+AP50+AP52+AP54+AP56+AP58+AP60+AP62)</f>
        <v>0</v>
      </c>
      <c r="AQ30" s="4"/>
      <c r="AR30" s="24"/>
    </row>
    <row r="31" spans="1:44" ht="87" customHeight="1">
      <c r="A31" s="22"/>
      <c r="B31" s="23"/>
      <c r="C31" s="22"/>
      <c r="D31" s="4" t="s">
        <v>43</v>
      </c>
      <c r="E31" s="4">
        <f>SUM(E30)</f>
        <v>18575.799999999996</v>
      </c>
      <c r="F31" s="4">
        <f t="shared" si="0"/>
        <v>10865.787077999999</v>
      </c>
      <c r="G31" s="10">
        <f t="shared" si="1"/>
        <v>0.58494315604173186</v>
      </c>
      <c r="H31" s="4">
        <f>SUM(H30)</f>
        <v>101.8</v>
      </c>
      <c r="I31" s="4">
        <f>SUM(I30)</f>
        <v>101.8</v>
      </c>
      <c r="J31" s="10">
        <f>SUM(I31/H31)</f>
        <v>1</v>
      </c>
      <c r="K31" s="4">
        <f>SUM(K30)</f>
        <v>1603.72</v>
      </c>
      <c r="L31" s="4">
        <f>SUM(L33+L35+L37+L39+L41+L43+L45+L47+L49+L51+L53+L55)</f>
        <v>1603.708318</v>
      </c>
      <c r="M31" s="10">
        <f>SUM(L31/K31)</f>
        <v>0.99999271568602999</v>
      </c>
      <c r="N31" s="4">
        <f>SUM(N30)</f>
        <v>373.93</v>
      </c>
      <c r="O31" s="4">
        <f>SUM(O30)</f>
        <v>373.93</v>
      </c>
      <c r="P31" s="10">
        <f t="shared" si="2"/>
        <v>1</v>
      </c>
      <c r="Q31" s="4">
        <f>SUM(Q30)</f>
        <v>3622.98</v>
      </c>
      <c r="R31" s="4">
        <f>SUM(R33+R35+R37+R39+R41+R43+R45+R47+R49+R51+R53+R55+R57)</f>
        <v>3622.98</v>
      </c>
      <c r="S31" s="10">
        <f>SUM(R31/Q31)</f>
        <v>1</v>
      </c>
      <c r="T31" s="4">
        <f>SUM(T30)</f>
        <v>1103.46</v>
      </c>
      <c r="U31" s="4">
        <f>SUM(U33+U35+U37+U39+U41+U43+U45+U47+U49+U51+U53+U55+U57+U61)</f>
        <v>1103.45</v>
      </c>
      <c r="V31" s="10">
        <f t="shared" si="3"/>
        <v>0.9999909375962881</v>
      </c>
      <c r="W31" s="4">
        <f>SUM(W30)</f>
        <v>1367.7</v>
      </c>
      <c r="X31" s="4">
        <f>SUM(X30)</f>
        <v>1367.7</v>
      </c>
      <c r="Y31" s="10">
        <f t="shared" si="4"/>
        <v>1</v>
      </c>
      <c r="Z31" s="4">
        <f>SUM(Z30)</f>
        <v>259.58600000000001</v>
      </c>
      <c r="AA31" s="4">
        <f>SUM(AA30)</f>
        <v>259.58600000000001</v>
      </c>
      <c r="AB31" s="10">
        <f>SUM(AA31/Z31)</f>
        <v>1</v>
      </c>
      <c r="AC31" s="4">
        <f>SUM(AC30)</f>
        <v>847.3</v>
      </c>
      <c r="AD31" s="4">
        <f>SUM(AD33+AD35+AD37+AD39+AD41+AD43+AD45+AD47+AD49+AD51+AD53+AD55+AD57+AD59+AD61+AD63)</f>
        <v>2294.2817599999998</v>
      </c>
      <c r="AE31" s="10">
        <f>SUM(AD31/AC31)</f>
        <v>2.7077561194382156</v>
      </c>
      <c r="AF31" s="4">
        <f>SUM(AF30)</f>
        <v>593.70000000000005</v>
      </c>
      <c r="AG31" s="4">
        <f>SUM(AG30)</f>
        <v>138.351</v>
      </c>
      <c r="AH31" s="10">
        <f>SUM(AG31/AF31)</f>
        <v>0.23303183425972712</v>
      </c>
      <c r="AI31" s="4">
        <f>SUM(AI30)</f>
        <v>450</v>
      </c>
      <c r="AJ31" s="4"/>
      <c r="AK31" s="4"/>
      <c r="AL31" s="4">
        <f>SUM(AL30)</f>
        <v>1429.7229220000002</v>
      </c>
      <c r="AM31" s="4"/>
      <c r="AN31" s="4"/>
      <c r="AO31" s="4">
        <f>SUM(AO30)</f>
        <v>6676.7199999999993</v>
      </c>
      <c r="AP31" s="4"/>
      <c r="AQ31" s="4"/>
      <c r="AR31" s="24"/>
    </row>
    <row r="32" spans="1:44" ht="22.5" customHeight="1">
      <c r="A32" s="22" t="s">
        <v>263</v>
      </c>
      <c r="B32" s="23" t="s">
        <v>299</v>
      </c>
      <c r="C32" s="22" t="s">
        <v>296</v>
      </c>
      <c r="D32" s="4" t="s">
        <v>41</v>
      </c>
      <c r="E32" s="4">
        <v>6167.9</v>
      </c>
      <c r="F32" s="4">
        <f t="shared" si="0"/>
        <v>3082.92</v>
      </c>
      <c r="G32" s="10">
        <f t="shared" si="1"/>
        <v>0.4998330063716987</v>
      </c>
      <c r="H32" s="4">
        <v>101.8</v>
      </c>
      <c r="I32" s="4">
        <v>101.8</v>
      </c>
      <c r="J32" s="10">
        <f>SUM(I32/H32)</f>
        <v>1</v>
      </c>
      <c r="K32" s="4">
        <v>314.57</v>
      </c>
      <c r="L32" s="4">
        <v>314.57</v>
      </c>
      <c r="M32" s="10">
        <f>SUM(L32/K32)</f>
        <v>1</v>
      </c>
      <c r="N32" s="4">
        <v>259.58999999999997</v>
      </c>
      <c r="O32" s="4">
        <v>259.58999999999997</v>
      </c>
      <c r="P32" s="10">
        <f t="shared" si="2"/>
        <v>1</v>
      </c>
      <c r="Q32" s="4">
        <v>710.1</v>
      </c>
      <c r="R32" s="4">
        <v>710.1</v>
      </c>
      <c r="S32" s="10">
        <f>SUM(R32/Q32)</f>
        <v>1</v>
      </c>
      <c r="T32" s="4">
        <v>703.7</v>
      </c>
      <c r="U32" s="4">
        <v>703.69</v>
      </c>
      <c r="V32" s="10">
        <f t="shared" si="3"/>
        <v>0.9999857893988916</v>
      </c>
      <c r="W32" s="4">
        <v>56.2</v>
      </c>
      <c r="X32" s="4">
        <v>56.2</v>
      </c>
      <c r="Y32" s="10">
        <f t="shared" si="4"/>
        <v>1</v>
      </c>
      <c r="Z32" s="4">
        <v>233.9</v>
      </c>
      <c r="AA32" s="4">
        <v>233.9</v>
      </c>
      <c r="AB32" s="10">
        <f>SUM(AA32/Z32)</f>
        <v>1</v>
      </c>
      <c r="AC32" s="4">
        <v>400</v>
      </c>
      <c r="AD32" s="4">
        <v>747.17</v>
      </c>
      <c r="AE32" s="10">
        <f>SUM(AD32/AC32)</f>
        <v>1.8679249999999998</v>
      </c>
      <c r="AF32" s="4">
        <v>373.7</v>
      </c>
      <c r="AG32" s="4">
        <v>-44.1</v>
      </c>
      <c r="AH32" s="10"/>
      <c r="AI32" s="4">
        <v>450</v>
      </c>
      <c r="AJ32" s="4"/>
      <c r="AK32" s="4"/>
      <c r="AL32" s="4">
        <v>532.4</v>
      </c>
      <c r="AM32" s="4"/>
      <c r="AN32" s="4"/>
      <c r="AO32" s="4">
        <v>2031.9</v>
      </c>
      <c r="AP32" s="4"/>
      <c r="AQ32" s="4"/>
      <c r="AR32" s="24"/>
    </row>
    <row r="33" spans="1:44" ht="87" customHeight="1">
      <c r="A33" s="22"/>
      <c r="B33" s="23"/>
      <c r="C33" s="22"/>
      <c r="D33" s="4" t="s">
        <v>43</v>
      </c>
      <c r="E33" s="4">
        <f>SUM(H33+K33+N33+Q33+T33+W33+Z33+AC33+AF33+AI33+AL33+AO33)</f>
        <v>6167.8600000000006</v>
      </c>
      <c r="F33" s="4">
        <f t="shared" si="0"/>
        <v>3082.92</v>
      </c>
      <c r="G33" s="10">
        <f t="shared" si="1"/>
        <v>0.49983624790445952</v>
      </c>
      <c r="H33" s="4">
        <f>SUM(H32)</f>
        <v>101.8</v>
      </c>
      <c r="I33" s="4">
        <f>SUM(I32)</f>
        <v>101.8</v>
      </c>
      <c r="J33" s="10">
        <f>SUM(I33/H33)</f>
        <v>1</v>
      </c>
      <c r="K33" s="4">
        <f>SUM(K32)</f>
        <v>314.57</v>
      </c>
      <c r="L33" s="4">
        <f>SUM(L32)</f>
        <v>314.57</v>
      </c>
      <c r="M33" s="10">
        <f>SUM(L33/K33)</f>
        <v>1</v>
      </c>
      <c r="N33" s="4">
        <f>SUM(N32)</f>
        <v>259.58999999999997</v>
      </c>
      <c r="O33" s="4">
        <v>259.58999999999997</v>
      </c>
      <c r="P33" s="10">
        <f t="shared" si="2"/>
        <v>1</v>
      </c>
      <c r="Q33" s="4">
        <f>SUM(Q32)</f>
        <v>710.1</v>
      </c>
      <c r="R33" s="4">
        <f>SUM(R32)</f>
        <v>710.1</v>
      </c>
      <c r="S33" s="10">
        <f>SUM(R33/Q33)</f>
        <v>1</v>
      </c>
      <c r="T33" s="4">
        <v>703.7</v>
      </c>
      <c r="U33" s="4">
        <v>703.69</v>
      </c>
      <c r="V33" s="10">
        <f t="shared" si="3"/>
        <v>0.9999857893988916</v>
      </c>
      <c r="W33" s="4">
        <v>56.2</v>
      </c>
      <c r="X33" s="4">
        <v>56.2</v>
      </c>
      <c r="Y33" s="10">
        <f t="shared" si="4"/>
        <v>1</v>
      </c>
      <c r="Z33" s="4">
        <v>233.9</v>
      </c>
      <c r="AA33" s="4">
        <v>233.9</v>
      </c>
      <c r="AB33" s="10">
        <f>SUM(AA33/Z33)</f>
        <v>1</v>
      </c>
      <c r="AC33" s="4">
        <v>400</v>
      </c>
      <c r="AD33" s="4">
        <v>747.17</v>
      </c>
      <c r="AE33" s="10">
        <f>SUM(AD33/AC33)</f>
        <v>1.8679249999999998</v>
      </c>
      <c r="AF33" s="4">
        <v>373.7</v>
      </c>
      <c r="AG33" s="4">
        <v>-44.1</v>
      </c>
      <c r="AH33" s="10"/>
      <c r="AI33" s="4">
        <f>SUM(AI32)</f>
        <v>450</v>
      </c>
      <c r="AJ33" s="4"/>
      <c r="AK33" s="4"/>
      <c r="AL33" s="4">
        <f>SUM(AL32)</f>
        <v>532.4</v>
      </c>
      <c r="AM33" s="4"/>
      <c r="AN33" s="4"/>
      <c r="AO33" s="4">
        <v>2031.9</v>
      </c>
      <c r="AP33" s="4"/>
      <c r="AQ33" s="4"/>
      <c r="AR33" s="24"/>
    </row>
    <row r="34" spans="1:44" ht="18.75" customHeight="1">
      <c r="A34" s="22" t="s">
        <v>300</v>
      </c>
      <c r="B34" s="23" t="s">
        <v>301</v>
      </c>
      <c r="C34" s="22" t="s">
        <v>310</v>
      </c>
      <c r="D34" s="4" t="s">
        <v>41</v>
      </c>
      <c r="E34" s="4">
        <v>560</v>
      </c>
      <c r="F34" s="4">
        <f t="shared" si="0"/>
        <v>325.61176</v>
      </c>
      <c r="G34" s="10">
        <f t="shared" si="1"/>
        <v>0.58144957142857145</v>
      </c>
      <c r="H34" s="4"/>
      <c r="I34" s="4"/>
      <c r="J34" s="10"/>
      <c r="K34" s="4"/>
      <c r="L34" s="4"/>
      <c r="M34" s="10"/>
      <c r="N34" s="4">
        <f>O34</f>
        <v>85.8</v>
      </c>
      <c r="O34" s="4">
        <v>85.8</v>
      </c>
      <c r="P34" s="10">
        <f t="shared" si="2"/>
        <v>1</v>
      </c>
      <c r="Q34" s="4"/>
      <c r="R34" s="4"/>
      <c r="S34" s="10"/>
      <c r="T34" s="4">
        <v>13.2</v>
      </c>
      <c r="U34" s="4">
        <f>U35</f>
        <v>13.2</v>
      </c>
      <c r="V34" s="10">
        <f t="shared" si="3"/>
        <v>1</v>
      </c>
      <c r="W34" s="4">
        <v>100</v>
      </c>
      <c r="X34" s="4">
        <v>100</v>
      </c>
      <c r="Y34" s="10">
        <f t="shared" si="4"/>
        <v>1</v>
      </c>
      <c r="Z34" s="4">
        <f>Z35</f>
        <v>0</v>
      </c>
      <c r="AA34" s="4"/>
      <c r="AB34" s="10"/>
      <c r="AC34" s="4"/>
      <c r="AD34" s="4">
        <v>126.61176</v>
      </c>
      <c r="AE34" s="10"/>
      <c r="AF34" s="4"/>
      <c r="AG34" s="4"/>
      <c r="AH34" s="10"/>
      <c r="AI34" s="4"/>
      <c r="AJ34" s="4"/>
      <c r="AK34" s="4"/>
      <c r="AL34" s="4">
        <f>E34-F34</f>
        <v>234.38824</v>
      </c>
      <c r="AM34" s="4"/>
      <c r="AN34" s="4"/>
      <c r="AO34" s="4"/>
      <c r="AP34" s="4"/>
      <c r="AQ34" s="4"/>
      <c r="AR34" s="24"/>
    </row>
    <row r="35" spans="1:44" ht="68.25" customHeight="1">
      <c r="A35" s="22"/>
      <c r="B35" s="23"/>
      <c r="C35" s="22"/>
      <c r="D35" s="4" t="s">
        <v>43</v>
      </c>
      <c r="E35" s="4">
        <f>SUM(E34)</f>
        <v>560</v>
      </c>
      <c r="F35" s="4">
        <f>SUM(I35+L35+O35+R35+U35+X35+AA35+AD35+AG35+AJ35+AM35+AP35)</f>
        <v>325.61176</v>
      </c>
      <c r="G35" s="10">
        <f t="shared" si="1"/>
        <v>0.58144957142857145</v>
      </c>
      <c r="H35" s="4"/>
      <c r="I35" s="4"/>
      <c r="J35" s="10"/>
      <c r="K35" s="4"/>
      <c r="L35" s="4"/>
      <c r="M35" s="10"/>
      <c r="N35" s="4">
        <f>O35</f>
        <v>85.8</v>
      </c>
      <c r="O35" s="4">
        <v>85.8</v>
      </c>
      <c r="P35" s="10">
        <f t="shared" si="2"/>
        <v>1</v>
      </c>
      <c r="Q35" s="4"/>
      <c r="R35" s="4"/>
      <c r="S35" s="10"/>
      <c r="T35" s="4">
        <v>13.2</v>
      </c>
      <c r="U35" s="4">
        <v>13.2</v>
      </c>
      <c r="V35" s="10">
        <f t="shared" si="3"/>
        <v>1</v>
      </c>
      <c r="W35" s="4">
        <v>100</v>
      </c>
      <c r="X35" s="4">
        <v>100</v>
      </c>
      <c r="Y35" s="10">
        <f t="shared" si="4"/>
        <v>1</v>
      </c>
      <c r="Z35" s="4"/>
      <c r="AA35" s="4"/>
      <c r="AB35" s="10"/>
      <c r="AC35" s="4"/>
      <c r="AD35" s="4">
        <f>AD34</f>
        <v>126.61176</v>
      </c>
      <c r="AE35" s="10"/>
      <c r="AF35" s="4"/>
      <c r="AG35" s="4"/>
      <c r="AH35" s="10"/>
      <c r="AI35" s="4"/>
      <c r="AJ35" s="4"/>
      <c r="AK35" s="4"/>
      <c r="AL35" s="4">
        <f>AL34</f>
        <v>234.38824</v>
      </c>
      <c r="AM35" s="4"/>
      <c r="AN35" s="4"/>
      <c r="AO35" s="4"/>
      <c r="AP35" s="4"/>
      <c r="AQ35" s="4"/>
      <c r="AR35" s="24"/>
    </row>
    <row r="36" spans="1:44" ht="18.75" customHeight="1">
      <c r="A36" s="22" t="s">
        <v>302</v>
      </c>
      <c r="B36" s="23" t="s">
        <v>337</v>
      </c>
      <c r="C36" s="22" t="s">
        <v>310</v>
      </c>
      <c r="D36" s="4" t="s">
        <v>41</v>
      </c>
      <c r="E36" s="4">
        <v>350.3</v>
      </c>
      <c r="F36" s="4">
        <f t="shared" si="0"/>
        <v>0</v>
      </c>
      <c r="G36" s="10"/>
      <c r="H36" s="4"/>
      <c r="I36" s="4"/>
      <c r="J36" s="10"/>
      <c r="K36" s="4"/>
      <c r="L36" s="4"/>
      <c r="M36" s="10"/>
      <c r="N36" s="4"/>
      <c r="O36" s="4"/>
      <c r="P36" s="10"/>
      <c r="Q36" s="4"/>
      <c r="R36" s="4"/>
      <c r="S36" s="10"/>
      <c r="T36" s="4"/>
      <c r="U36" s="4"/>
      <c r="V36" s="10"/>
      <c r="W36" s="4"/>
      <c r="X36" s="4"/>
      <c r="Y36" s="10"/>
      <c r="Z36" s="4">
        <f>Z37</f>
        <v>0</v>
      </c>
      <c r="AA36" s="4"/>
      <c r="AB36" s="10"/>
      <c r="AC36" s="4"/>
      <c r="AD36" s="4"/>
      <c r="AE36" s="10"/>
      <c r="AF36" s="4">
        <v>220</v>
      </c>
      <c r="AG36" s="4">
        <v>0</v>
      </c>
      <c r="AH36" s="10"/>
      <c r="AI36" s="4"/>
      <c r="AJ36" s="4"/>
      <c r="AK36" s="4"/>
      <c r="AL36" s="4">
        <f>AL37</f>
        <v>130.30000000000001</v>
      </c>
      <c r="AM36" s="4"/>
      <c r="AN36" s="4"/>
      <c r="AO36" s="4"/>
      <c r="AP36" s="4"/>
      <c r="AQ36" s="4"/>
      <c r="AR36" s="24"/>
    </row>
    <row r="37" spans="1:44" ht="93.75" customHeight="1">
      <c r="A37" s="22"/>
      <c r="B37" s="23"/>
      <c r="C37" s="22"/>
      <c r="D37" s="4" t="s">
        <v>43</v>
      </c>
      <c r="E37" s="4">
        <f>SUM(H37+K37+N37+Q37+T37+W37+Z37+AC37+AF37+AI37+AL37+AO37)</f>
        <v>350.3</v>
      </c>
      <c r="F37" s="4"/>
      <c r="G37" s="10"/>
      <c r="H37" s="4"/>
      <c r="I37" s="4"/>
      <c r="J37" s="10"/>
      <c r="K37" s="4"/>
      <c r="L37" s="4"/>
      <c r="M37" s="10"/>
      <c r="N37" s="4"/>
      <c r="O37" s="4"/>
      <c r="P37" s="10"/>
      <c r="Q37" s="4"/>
      <c r="R37" s="4"/>
      <c r="S37" s="10"/>
      <c r="T37" s="4"/>
      <c r="U37" s="4"/>
      <c r="V37" s="10"/>
      <c r="W37" s="4"/>
      <c r="X37" s="4"/>
      <c r="Y37" s="10"/>
      <c r="Z37" s="4"/>
      <c r="AA37" s="4"/>
      <c r="AB37" s="10"/>
      <c r="AC37" s="4"/>
      <c r="AD37" s="4"/>
      <c r="AE37" s="10"/>
      <c r="AF37" s="4">
        <v>220</v>
      </c>
      <c r="AG37" s="4">
        <v>0</v>
      </c>
      <c r="AH37" s="10"/>
      <c r="AI37" s="4"/>
      <c r="AJ37" s="4"/>
      <c r="AK37" s="4"/>
      <c r="AL37" s="4">
        <v>130.30000000000001</v>
      </c>
      <c r="AM37" s="4"/>
      <c r="AN37" s="4"/>
      <c r="AO37" s="4"/>
      <c r="AP37" s="4"/>
      <c r="AQ37" s="4"/>
      <c r="AR37" s="24"/>
    </row>
    <row r="38" spans="1:44" ht="22.5" customHeight="1">
      <c r="A38" s="22" t="s">
        <v>303</v>
      </c>
      <c r="B38" s="23" t="s">
        <v>304</v>
      </c>
      <c r="C38" s="22" t="s">
        <v>310</v>
      </c>
      <c r="D38" s="4" t="s">
        <v>41</v>
      </c>
      <c r="E38" s="4">
        <v>776.7</v>
      </c>
      <c r="F38" s="4">
        <f>SUM(I38+L38+O38+R38+U38+X38+AA38+AD38+AG38+AJ38+AM38+AP38)</f>
        <v>244.06531799999999</v>
      </c>
      <c r="G38" s="10">
        <f t="shared" ref="G38:G45" si="5">SUM(F38/E38)</f>
        <v>0.31423370413286983</v>
      </c>
      <c r="H38" s="4"/>
      <c r="I38" s="4"/>
      <c r="J38" s="10"/>
      <c r="K38" s="4">
        <v>99.9</v>
      </c>
      <c r="L38" s="4">
        <f>L39</f>
        <v>99.888317999999998</v>
      </c>
      <c r="M38" s="10">
        <f>SUM(L38/K38)</f>
        <v>0.99988306306306296</v>
      </c>
      <c r="N38" s="4">
        <f>O38</f>
        <v>28.54</v>
      </c>
      <c r="O38" s="4">
        <v>28.54</v>
      </c>
      <c r="P38" s="10">
        <f>SUM(O38/N38)</f>
        <v>1</v>
      </c>
      <c r="Q38" s="4"/>
      <c r="R38" s="4"/>
      <c r="S38" s="10"/>
      <c r="T38" s="4"/>
      <c r="U38" s="4"/>
      <c r="V38" s="10"/>
      <c r="W38" s="4">
        <v>71.400000000000006</v>
      </c>
      <c r="X38" s="4">
        <f>X39</f>
        <v>71.400000000000006</v>
      </c>
      <c r="Y38" s="10">
        <f>SUM(X38/W38)</f>
        <v>1</v>
      </c>
      <c r="Z38" s="4">
        <f>Z39</f>
        <v>25.686</v>
      </c>
      <c r="AA38" s="4">
        <f>AA39</f>
        <v>25.686</v>
      </c>
      <c r="AB38" s="10">
        <f>AB39</f>
        <v>1</v>
      </c>
      <c r="AC38" s="4"/>
      <c r="AD38" s="4"/>
      <c r="AE38" s="10"/>
      <c r="AF38" s="4"/>
      <c r="AG38" s="4">
        <f>AG39</f>
        <v>18.550999999999998</v>
      </c>
      <c r="AH38" s="10"/>
      <c r="AI38" s="4"/>
      <c r="AJ38" s="4"/>
      <c r="AK38" s="4"/>
      <c r="AL38" s="4">
        <f>E38-F38</f>
        <v>532.63468200000011</v>
      </c>
      <c r="AM38" s="4"/>
      <c r="AN38" s="4"/>
      <c r="AO38" s="4"/>
      <c r="AP38" s="4"/>
      <c r="AQ38" s="4"/>
      <c r="AR38" s="24"/>
    </row>
    <row r="39" spans="1:44" ht="80.25" customHeight="1">
      <c r="A39" s="22"/>
      <c r="B39" s="23"/>
      <c r="C39" s="22"/>
      <c r="D39" s="4" t="s">
        <v>43</v>
      </c>
      <c r="E39" s="4">
        <f>SUM(H39+K39+N39+Q39+T39+W39+Z39+AC39+AF39+AI39+AL39+AO39)</f>
        <v>776.72600000000011</v>
      </c>
      <c r="F39" s="4">
        <f>SUM(I39+L39+O39+R39+U39+X39+AA39+AD39+AG39+AJ39+AM39)</f>
        <v>244.06531799999999</v>
      </c>
      <c r="G39" s="10">
        <f t="shared" si="5"/>
        <v>0.3142231855248826</v>
      </c>
      <c r="H39" s="4"/>
      <c r="I39" s="4"/>
      <c r="J39" s="10"/>
      <c r="K39" s="4">
        <v>99.9</v>
      </c>
      <c r="L39" s="4">
        <v>99.888317999999998</v>
      </c>
      <c r="M39" s="10">
        <f>SUM(L39/K39)</f>
        <v>0.99988306306306296</v>
      </c>
      <c r="N39" s="4">
        <f>O39</f>
        <v>28.54</v>
      </c>
      <c r="O39" s="4">
        <v>28.54</v>
      </c>
      <c r="P39" s="10">
        <f>SUM(O39/N39)</f>
        <v>1</v>
      </c>
      <c r="Q39" s="4"/>
      <c r="R39" s="4"/>
      <c r="S39" s="10"/>
      <c r="T39" s="4"/>
      <c r="U39" s="4"/>
      <c r="V39" s="10"/>
      <c r="W39" s="4">
        <v>71.400000000000006</v>
      </c>
      <c r="X39" s="4">
        <v>71.400000000000006</v>
      </c>
      <c r="Y39" s="10">
        <f>SUM(X39/W39)</f>
        <v>1</v>
      </c>
      <c r="Z39" s="4">
        <v>25.686</v>
      </c>
      <c r="AA39" s="4">
        <v>25.686</v>
      </c>
      <c r="AB39" s="10">
        <f>SUM(AA39/Z39)</f>
        <v>1</v>
      </c>
      <c r="AC39" s="4"/>
      <c r="AD39" s="4"/>
      <c r="AE39" s="10"/>
      <c r="AF39" s="4"/>
      <c r="AG39" s="4">
        <v>18.550999999999998</v>
      </c>
      <c r="AH39" s="10"/>
      <c r="AI39" s="4"/>
      <c r="AJ39" s="4"/>
      <c r="AK39" s="4"/>
      <c r="AL39" s="4">
        <v>551.20000000000005</v>
      </c>
      <c r="AM39" s="4"/>
      <c r="AN39" s="4"/>
      <c r="AO39" s="4"/>
      <c r="AP39" s="4"/>
      <c r="AQ39" s="4"/>
      <c r="AR39" s="24"/>
    </row>
    <row r="40" spans="1:44" ht="22.5" customHeight="1">
      <c r="A40" s="22" t="s">
        <v>305</v>
      </c>
      <c r="B40" s="23" t="s">
        <v>318</v>
      </c>
      <c r="C40" s="22" t="s">
        <v>317</v>
      </c>
      <c r="D40" s="4" t="s">
        <v>41</v>
      </c>
      <c r="E40" s="4">
        <v>1729.8</v>
      </c>
      <c r="F40" s="4">
        <f>SUM(I40+L40+O40+R40+U40+X40+AA40+AD40+AG40+AJ40+AM40+AP40)</f>
        <v>434</v>
      </c>
      <c r="G40" s="10">
        <f t="shared" si="5"/>
        <v>0.25089605734767023</v>
      </c>
      <c r="H40" s="4"/>
      <c r="I40" s="4"/>
      <c r="J40" s="10"/>
      <c r="K40" s="4"/>
      <c r="L40" s="4"/>
      <c r="M40" s="10"/>
      <c r="N40" s="4"/>
      <c r="O40" s="4"/>
      <c r="P40" s="10"/>
      <c r="Q40" s="4"/>
      <c r="R40" s="4"/>
      <c r="S40" s="10"/>
      <c r="T40" s="4"/>
      <c r="U40" s="4"/>
      <c r="V40" s="10"/>
      <c r="W40" s="4"/>
      <c r="X40" s="4"/>
      <c r="Y40" s="10"/>
      <c r="Z40" s="4">
        <v>0</v>
      </c>
      <c r="AA40" s="4"/>
      <c r="AB40" s="10"/>
      <c r="AC40" s="4"/>
      <c r="AD40" s="4">
        <v>434</v>
      </c>
      <c r="AE40" s="10"/>
      <c r="AF40" s="4"/>
      <c r="AG40" s="4"/>
      <c r="AH40" s="10"/>
      <c r="AI40" s="4"/>
      <c r="AJ40" s="4"/>
      <c r="AK40" s="4"/>
      <c r="AL40" s="4"/>
      <c r="AM40" s="4"/>
      <c r="AN40" s="4"/>
      <c r="AO40" s="4">
        <v>1729.8</v>
      </c>
      <c r="AP40" s="4"/>
      <c r="AQ40" s="4"/>
      <c r="AR40" s="24"/>
    </row>
    <row r="41" spans="1:44" ht="74.25" customHeight="1">
      <c r="A41" s="22"/>
      <c r="B41" s="23"/>
      <c r="C41" s="22"/>
      <c r="D41" s="4" t="s">
        <v>43</v>
      </c>
      <c r="E41" s="4">
        <f>SUM(H41+K41+N41+Q41+T41+W41+Z41+AC41+AF41+AI41+AL41+AO41)</f>
        <v>1729.8</v>
      </c>
      <c r="F41" s="4">
        <f>SUM(AD41)</f>
        <v>434</v>
      </c>
      <c r="G41" s="10">
        <f t="shared" si="5"/>
        <v>0.25089605734767023</v>
      </c>
      <c r="H41" s="4"/>
      <c r="I41" s="4"/>
      <c r="J41" s="10"/>
      <c r="K41" s="4"/>
      <c r="L41" s="4"/>
      <c r="M41" s="10"/>
      <c r="N41" s="4"/>
      <c r="O41" s="4"/>
      <c r="P41" s="10"/>
      <c r="Q41" s="4"/>
      <c r="R41" s="4"/>
      <c r="S41" s="10"/>
      <c r="T41" s="4"/>
      <c r="U41" s="4"/>
      <c r="V41" s="10"/>
      <c r="W41" s="4"/>
      <c r="X41" s="4"/>
      <c r="Y41" s="10"/>
      <c r="Z41" s="4">
        <f>SUM(Z40)</f>
        <v>0</v>
      </c>
      <c r="AA41" s="4"/>
      <c r="AB41" s="10"/>
      <c r="AC41" s="4"/>
      <c r="AD41" s="4">
        <v>434</v>
      </c>
      <c r="AE41" s="10"/>
      <c r="AF41" s="4"/>
      <c r="AG41" s="4"/>
      <c r="AH41" s="10"/>
      <c r="AI41" s="4"/>
      <c r="AJ41" s="4"/>
      <c r="AK41" s="4"/>
      <c r="AL41" s="4"/>
      <c r="AM41" s="4"/>
      <c r="AN41" s="4"/>
      <c r="AO41" s="4">
        <v>1729.8</v>
      </c>
      <c r="AP41" s="4"/>
      <c r="AQ41" s="4"/>
      <c r="AR41" s="24"/>
    </row>
    <row r="42" spans="1:44" ht="22.5" customHeight="1">
      <c r="A42" s="22" t="s">
        <v>316</v>
      </c>
      <c r="B42" s="23" t="s">
        <v>320</v>
      </c>
      <c r="C42" s="22" t="s">
        <v>317</v>
      </c>
      <c r="D42" s="4" t="s">
        <v>41</v>
      </c>
      <c r="E42" s="4">
        <v>4384.7</v>
      </c>
      <c r="F42" s="4">
        <f t="shared" ref="F42:F50" si="6">SUM(I42+L42+O42+R42+U42+X42+AA42+AD42+AG42+AJ42+AM42+AP42)</f>
        <v>4384.6499999999996</v>
      </c>
      <c r="G42" s="10">
        <f t="shared" si="5"/>
        <v>0.99998859671129148</v>
      </c>
      <c r="H42" s="4"/>
      <c r="I42" s="4"/>
      <c r="J42" s="10"/>
      <c r="K42" s="4">
        <v>1189.25</v>
      </c>
      <c r="L42" s="4">
        <v>1189.25</v>
      </c>
      <c r="M42" s="10">
        <f>SUM(L42/K42)</f>
        <v>1</v>
      </c>
      <c r="N42" s="4"/>
      <c r="O42" s="4"/>
      <c r="P42" s="10"/>
      <c r="Q42" s="4">
        <v>2401.9</v>
      </c>
      <c r="R42" s="4">
        <v>2401.9</v>
      </c>
      <c r="S42" s="10">
        <f>SUM(R42/Q42)</f>
        <v>1</v>
      </c>
      <c r="T42" s="4"/>
      <c r="U42" s="4"/>
      <c r="V42" s="10"/>
      <c r="W42" s="4">
        <v>793.5</v>
      </c>
      <c r="X42" s="4">
        <v>793.5</v>
      </c>
      <c r="Y42" s="10">
        <f>SUM(X42/W42)</f>
        <v>1</v>
      </c>
      <c r="Z42" s="4">
        <v>0</v>
      </c>
      <c r="AA42" s="4"/>
      <c r="AB42" s="10"/>
      <c r="AC42" s="4"/>
      <c r="AD42" s="4"/>
      <c r="AE42" s="10"/>
      <c r="AF42" s="4"/>
      <c r="AG42" s="4"/>
      <c r="AH42" s="10"/>
      <c r="AI42" s="4"/>
      <c r="AJ42" s="4"/>
      <c r="AK42" s="4"/>
      <c r="AL42" s="4"/>
      <c r="AM42" s="4"/>
      <c r="AN42" s="4"/>
      <c r="AO42" s="4"/>
      <c r="AP42" s="4"/>
      <c r="AQ42" s="4"/>
      <c r="AR42" s="24"/>
    </row>
    <row r="43" spans="1:44" ht="74.25" customHeight="1">
      <c r="A43" s="22"/>
      <c r="B43" s="23"/>
      <c r="C43" s="22"/>
      <c r="D43" s="4" t="s">
        <v>43</v>
      </c>
      <c r="E43" s="4">
        <f>SUM(H43+K43+N43+Q43+T43+W43+Z43+AC43+AF43+AI43+AL43+AO43)</f>
        <v>4384.6499999999996</v>
      </c>
      <c r="F43" s="4">
        <f t="shared" si="6"/>
        <v>4384.6499999999996</v>
      </c>
      <c r="G43" s="10">
        <f t="shared" si="5"/>
        <v>1</v>
      </c>
      <c r="H43" s="4"/>
      <c r="I43" s="4"/>
      <c r="J43" s="10"/>
      <c r="K43" s="4">
        <v>1189.25</v>
      </c>
      <c r="L43" s="4">
        <f>SUM(L42)</f>
        <v>1189.25</v>
      </c>
      <c r="M43" s="10">
        <f>SUM(L43/K43)</f>
        <v>1</v>
      </c>
      <c r="N43" s="4"/>
      <c r="O43" s="4"/>
      <c r="P43" s="10"/>
      <c r="Q43" s="4">
        <f>SUM(Q42)</f>
        <v>2401.9</v>
      </c>
      <c r="R43" s="4">
        <f>SUM(R42)</f>
        <v>2401.9</v>
      </c>
      <c r="S43" s="10">
        <f>SUM(R43/Q43)</f>
        <v>1</v>
      </c>
      <c r="T43" s="4"/>
      <c r="U43" s="4"/>
      <c r="V43" s="10"/>
      <c r="W43" s="4">
        <v>793.5</v>
      </c>
      <c r="X43" s="4">
        <v>793.5</v>
      </c>
      <c r="Y43" s="10">
        <f>SUM(X43/W43)</f>
        <v>1</v>
      </c>
      <c r="Z43" s="4">
        <f>SUM(Z42)</f>
        <v>0</v>
      </c>
      <c r="AA43" s="4"/>
      <c r="AB43" s="10"/>
      <c r="AC43" s="4"/>
      <c r="AD43" s="4"/>
      <c r="AE43" s="10"/>
      <c r="AF43" s="4"/>
      <c r="AG43" s="4"/>
      <c r="AH43" s="10"/>
      <c r="AI43" s="4"/>
      <c r="AJ43" s="4"/>
      <c r="AK43" s="4"/>
      <c r="AL43" s="4"/>
      <c r="AM43" s="4"/>
      <c r="AN43" s="4"/>
      <c r="AO43" s="4"/>
      <c r="AP43" s="4"/>
      <c r="AQ43" s="4"/>
      <c r="AR43" s="24"/>
    </row>
    <row r="44" spans="1:44" ht="22.5" customHeight="1">
      <c r="A44" s="22" t="s">
        <v>319</v>
      </c>
      <c r="B44" s="23" t="s">
        <v>322</v>
      </c>
      <c r="C44" s="22" t="s">
        <v>317</v>
      </c>
      <c r="D44" s="4" t="s">
        <v>41</v>
      </c>
      <c r="E44" s="4">
        <v>69.400000000000006</v>
      </c>
      <c r="F44" s="4">
        <f t="shared" si="6"/>
        <v>69.400000000000006</v>
      </c>
      <c r="G44" s="10">
        <f t="shared" si="5"/>
        <v>1</v>
      </c>
      <c r="H44" s="4">
        <v>0</v>
      </c>
      <c r="I44" s="4"/>
      <c r="J44" s="10"/>
      <c r="K44" s="4">
        <v>0</v>
      </c>
      <c r="L44" s="4"/>
      <c r="M44" s="10"/>
      <c r="N44" s="4">
        <v>0</v>
      </c>
      <c r="O44" s="4"/>
      <c r="P44" s="10"/>
      <c r="Q44" s="4">
        <v>0</v>
      </c>
      <c r="R44" s="4"/>
      <c r="S44" s="10"/>
      <c r="T44" s="4">
        <v>0</v>
      </c>
      <c r="U44" s="4"/>
      <c r="V44" s="10"/>
      <c r="W44" s="4">
        <v>0</v>
      </c>
      <c r="X44" s="4"/>
      <c r="Y44" s="10"/>
      <c r="Z44" s="4">
        <v>0</v>
      </c>
      <c r="AA44" s="4"/>
      <c r="AB44" s="10"/>
      <c r="AC44" s="4"/>
      <c r="AD44" s="4">
        <v>69.400000000000006</v>
      </c>
      <c r="AE44" s="10"/>
      <c r="AF44" s="4">
        <v>0</v>
      </c>
      <c r="AG44" s="4"/>
      <c r="AH44" s="10"/>
      <c r="AI44" s="4">
        <v>0</v>
      </c>
      <c r="AJ44" s="4"/>
      <c r="AK44" s="4"/>
      <c r="AL44" s="4">
        <v>0</v>
      </c>
      <c r="AM44" s="4"/>
      <c r="AN44" s="4"/>
      <c r="AO44" s="4">
        <v>69.400000000000006</v>
      </c>
      <c r="AP44" s="4"/>
      <c r="AQ44" s="4"/>
      <c r="AR44" s="24"/>
    </row>
    <row r="45" spans="1:44" ht="87" customHeight="1">
      <c r="A45" s="22"/>
      <c r="B45" s="23"/>
      <c r="C45" s="22"/>
      <c r="D45" s="4" t="s">
        <v>43</v>
      </c>
      <c r="E45" s="4">
        <f>SUM(H45+K45+N45+Q45+T45+W45+Z45+AC45+AF45+AI45+AL45+AO45)</f>
        <v>69.400000000000006</v>
      </c>
      <c r="F45" s="4">
        <f t="shared" si="6"/>
        <v>69.400000000000006</v>
      </c>
      <c r="G45" s="10">
        <f t="shared" si="5"/>
        <v>1</v>
      </c>
      <c r="H45" s="4">
        <f>SUM(H44)</f>
        <v>0</v>
      </c>
      <c r="I45" s="4"/>
      <c r="J45" s="10"/>
      <c r="K45" s="4">
        <f>SUM(K44)</f>
        <v>0</v>
      </c>
      <c r="L45" s="4"/>
      <c r="M45" s="10"/>
      <c r="N45" s="4">
        <f>SUM(N44)</f>
        <v>0</v>
      </c>
      <c r="O45" s="4"/>
      <c r="P45" s="10"/>
      <c r="Q45" s="4">
        <f>SUM(Q44)</f>
        <v>0</v>
      </c>
      <c r="R45" s="4"/>
      <c r="S45" s="10"/>
      <c r="T45" s="4">
        <f>SUM(T44)</f>
        <v>0</v>
      </c>
      <c r="U45" s="4"/>
      <c r="V45" s="10"/>
      <c r="W45" s="4">
        <f>SUM(W44)</f>
        <v>0</v>
      </c>
      <c r="X45" s="4"/>
      <c r="Y45" s="10"/>
      <c r="Z45" s="4">
        <f>SUM(Z44)</f>
        <v>0</v>
      </c>
      <c r="AA45" s="4"/>
      <c r="AB45" s="10"/>
      <c r="AC45" s="4"/>
      <c r="AD45" s="4">
        <v>69.400000000000006</v>
      </c>
      <c r="AE45" s="10"/>
      <c r="AF45" s="4">
        <f>SUM(AF44)</f>
        <v>0</v>
      </c>
      <c r="AG45" s="4"/>
      <c r="AH45" s="10"/>
      <c r="AI45" s="4">
        <f>SUM(AI44)</f>
        <v>0</v>
      </c>
      <c r="AJ45" s="4"/>
      <c r="AK45" s="4"/>
      <c r="AL45" s="4">
        <f>SUM(AL44)</f>
        <v>0</v>
      </c>
      <c r="AM45" s="4"/>
      <c r="AN45" s="4"/>
      <c r="AO45" s="4">
        <f>SUM(AO44)</f>
        <v>69.400000000000006</v>
      </c>
      <c r="AP45" s="4"/>
      <c r="AQ45" s="4"/>
      <c r="AR45" s="24"/>
    </row>
    <row r="46" spans="1:44" ht="22.5" customHeight="1">
      <c r="A46" s="22" t="s">
        <v>321</v>
      </c>
      <c r="B46" s="23" t="s">
        <v>324</v>
      </c>
      <c r="C46" s="22" t="s">
        <v>317</v>
      </c>
      <c r="D46" s="4" t="s">
        <v>41</v>
      </c>
      <c r="E46" s="4">
        <v>559.1</v>
      </c>
      <c r="F46" s="4">
        <f t="shared" si="6"/>
        <v>559.1</v>
      </c>
      <c r="G46" s="10">
        <f>SUM(F46/E46)</f>
        <v>1</v>
      </c>
      <c r="H46" s="4">
        <v>0</v>
      </c>
      <c r="I46" s="4"/>
      <c r="J46" s="10"/>
      <c r="K46" s="4">
        <v>0</v>
      </c>
      <c r="L46" s="4"/>
      <c r="M46" s="10"/>
      <c r="N46" s="4">
        <v>0</v>
      </c>
      <c r="O46" s="4"/>
      <c r="P46" s="10"/>
      <c r="Q46" s="4">
        <v>0</v>
      </c>
      <c r="R46" s="4"/>
      <c r="S46" s="10"/>
      <c r="T46" s="4">
        <v>0</v>
      </c>
      <c r="U46" s="4"/>
      <c r="V46" s="10"/>
      <c r="W46" s="4">
        <v>0</v>
      </c>
      <c r="X46" s="4"/>
      <c r="Y46" s="10"/>
      <c r="Z46" s="4">
        <v>0</v>
      </c>
      <c r="AA46" s="4"/>
      <c r="AB46" s="10"/>
      <c r="AC46" s="4">
        <v>0</v>
      </c>
      <c r="AD46" s="4">
        <v>559.1</v>
      </c>
      <c r="AE46" s="10"/>
      <c r="AF46" s="4"/>
      <c r="AG46" s="4"/>
      <c r="AH46" s="10"/>
      <c r="AI46" s="4">
        <v>0</v>
      </c>
      <c r="AJ46" s="4"/>
      <c r="AK46" s="4"/>
      <c r="AL46" s="4">
        <v>0</v>
      </c>
      <c r="AM46" s="4"/>
      <c r="AN46" s="4"/>
      <c r="AO46" s="4">
        <v>559.1</v>
      </c>
      <c r="AP46" s="4"/>
      <c r="AQ46" s="4"/>
      <c r="AR46" s="24"/>
    </row>
    <row r="47" spans="1:44" ht="107.25" customHeight="1">
      <c r="A47" s="22"/>
      <c r="B47" s="23"/>
      <c r="C47" s="22"/>
      <c r="D47" s="4" t="s">
        <v>43</v>
      </c>
      <c r="E47" s="4">
        <f>SUM(H47+K47+N47+Q47+T47+W47+Z47+AC47+AF47+AI47+AL47+AO47)</f>
        <v>559.1</v>
      </c>
      <c r="F47" s="4">
        <f t="shared" si="6"/>
        <v>559.1</v>
      </c>
      <c r="G47" s="10">
        <f>SUM(F47/E47)</f>
        <v>1</v>
      </c>
      <c r="H47" s="4">
        <f>SUM(H46)</f>
        <v>0</v>
      </c>
      <c r="I47" s="4"/>
      <c r="J47" s="10"/>
      <c r="K47" s="4">
        <f>SUM(K46)</f>
        <v>0</v>
      </c>
      <c r="L47" s="4"/>
      <c r="M47" s="10"/>
      <c r="N47" s="4">
        <f>SUM(N46)</f>
        <v>0</v>
      </c>
      <c r="O47" s="4"/>
      <c r="P47" s="10"/>
      <c r="Q47" s="4">
        <f>SUM(Q46)</f>
        <v>0</v>
      </c>
      <c r="R47" s="4"/>
      <c r="S47" s="10"/>
      <c r="T47" s="4">
        <f>SUM(T46)</f>
        <v>0</v>
      </c>
      <c r="U47" s="4"/>
      <c r="V47" s="10"/>
      <c r="W47" s="4">
        <f>SUM(W46)</f>
        <v>0</v>
      </c>
      <c r="X47" s="4"/>
      <c r="Y47" s="10"/>
      <c r="Z47" s="4">
        <f>SUM(Z46)</f>
        <v>0</v>
      </c>
      <c r="AA47" s="4"/>
      <c r="AB47" s="10"/>
      <c r="AC47" s="4">
        <f>SUM(AC46)</f>
        <v>0</v>
      </c>
      <c r="AD47" s="4">
        <v>559.1</v>
      </c>
      <c r="AE47" s="10"/>
      <c r="AF47" s="4">
        <f>SUM(AF46)</f>
        <v>0</v>
      </c>
      <c r="AG47" s="4"/>
      <c r="AH47" s="10"/>
      <c r="AI47" s="4">
        <f>SUM(AI46)</f>
        <v>0</v>
      </c>
      <c r="AJ47" s="4"/>
      <c r="AK47" s="4"/>
      <c r="AL47" s="4">
        <f>SUM(AL46)</f>
        <v>0</v>
      </c>
      <c r="AM47" s="4"/>
      <c r="AN47" s="4"/>
      <c r="AO47" s="4">
        <f>SUM(AO46)</f>
        <v>559.1</v>
      </c>
      <c r="AP47" s="4"/>
      <c r="AQ47" s="4"/>
      <c r="AR47" s="24"/>
    </row>
    <row r="48" spans="1:44" ht="22.5" customHeight="1">
      <c r="A48" s="22" t="s">
        <v>323</v>
      </c>
      <c r="B48" s="23" t="s">
        <v>326</v>
      </c>
      <c r="C48" s="22" t="s">
        <v>317</v>
      </c>
      <c r="D48" s="4" t="s">
        <v>41</v>
      </c>
      <c r="E48" s="4">
        <v>447.3</v>
      </c>
      <c r="F48" s="4">
        <f t="shared" si="6"/>
        <v>0</v>
      </c>
      <c r="G48" s="10"/>
      <c r="H48" s="4">
        <v>0</v>
      </c>
      <c r="I48" s="4"/>
      <c r="J48" s="10"/>
      <c r="K48" s="4">
        <v>0</v>
      </c>
      <c r="L48" s="4"/>
      <c r="M48" s="10"/>
      <c r="N48" s="4">
        <v>0</v>
      </c>
      <c r="O48" s="4"/>
      <c r="P48" s="10"/>
      <c r="Q48" s="4">
        <v>0</v>
      </c>
      <c r="R48" s="4"/>
      <c r="S48" s="10"/>
      <c r="T48" s="4">
        <v>0</v>
      </c>
      <c r="U48" s="4"/>
      <c r="V48" s="10"/>
      <c r="W48" s="4"/>
      <c r="X48" s="4"/>
      <c r="Y48" s="10"/>
      <c r="Z48" s="4"/>
      <c r="AA48" s="4"/>
      <c r="AB48" s="10"/>
      <c r="AC48" s="4">
        <v>447.3</v>
      </c>
      <c r="AD48" s="4">
        <v>0</v>
      </c>
      <c r="AE48" s="10"/>
      <c r="AF48" s="4"/>
      <c r="AG48" s="4"/>
      <c r="AH48" s="10"/>
      <c r="AI48" s="4">
        <v>0</v>
      </c>
      <c r="AJ48" s="4"/>
      <c r="AK48" s="4"/>
      <c r="AL48" s="4">
        <v>0</v>
      </c>
      <c r="AM48" s="4"/>
      <c r="AN48" s="4"/>
      <c r="AO48" s="4"/>
      <c r="AP48" s="4"/>
      <c r="AQ48" s="4"/>
      <c r="AR48" s="24"/>
    </row>
    <row r="49" spans="1:44" ht="107.25" customHeight="1">
      <c r="A49" s="22"/>
      <c r="B49" s="23"/>
      <c r="C49" s="22"/>
      <c r="D49" s="4" t="s">
        <v>43</v>
      </c>
      <c r="E49" s="4">
        <f>SUM(H49+K49+N49+Q49+T49+W49+Z49+AC49+AF49+AI49+AL49+AO49)</f>
        <v>447.3</v>
      </c>
      <c r="F49" s="4">
        <f t="shared" si="6"/>
        <v>0</v>
      </c>
      <c r="G49" s="10"/>
      <c r="H49" s="4">
        <f>SUM(H48)</f>
        <v>0</v>
      </c>
      <c r="I49" s="4"/>
      <c r="J49" s="10"/>
      <c r="K49" s="4">
        <f>SUM(K48)</f>
        <v>0</v>
      </c>
      <c r="L49" s="4"/>
      <c r="M49" s="10"/>
      <c r="N49" s="4">
        <f>SUM(N48)</f>
        <v>0</v>
      </c>
      <c r="O49" s="4"/>
      <c r="P49" s="10"/>
      <c r="Q49" s="4">
        <f>SUM(Q48)</f>
        <v>0</v>
      </c>
      <c r="R49" s="4"/>
      <c r="S49" s="10"/>
      <c r="T49" s="4">
        <f>SUM(T48)</f>
        <v>0</v>
      </c>
      <c r="U49" s="4"/>
      <c r="V49" s="10"/>
      <c r="W49" s="4"/>
      <c r="X49" s="4"/>
      <c r="Y49" s="10"/>
      <c r="Z49" s="4"/>
      <c r="AA49" s="4"/>
      <c r="AB49" s="10"/>
      <c r="AC49" s="4">
        <v>447.3</v>
      </c>
      <c r="AD49" s="4">
        <v>0</v>
      </c>
      <c r="AE49" s="10"/>
      <c r="AF49" s="4">
        <f>SUM(AF48)</f>
        <v>0</v>
      </c>
      <c r="AG49" s="4"/>
      <c r="AH49" s="10"/>
      <c r="AI49" s="4">
        <f>SUM(AI48)</f>
        <v>0</v>
      </c>
      <c r="AJ49" s="4"/>
      <c r="AK49" s="4"/>
      <c r="AL49" s="4">
        <f>SUM(AL48)</f>
        <v>0</v>
      </c>
      <c r="AM49" s="4"/>
      <c r="AN49" s="4"/>
      <c r="AO49" s="4">
        <f>SUM(AO48)</f>
        <v>0</v>
      </c>
      <c r="AP49" s="4"/>
      <c r="AQ49" s="4"/>
      <c r="AR49" s="24"/>
    </row>
    <row r="50" spans="1:44" ht="22.5" customHeight="1">
      <c r="A50" s="22" t="s">
        <v>325</v>
      </c>
      <c r="B50" s="23" t="s">
        <v>328</v>
      </c>
      <c r="C50" s="22" t="s">
        <v>317</v>
      </c>
      <c r="D50" s="4" t="s">
        <v>41</v>
      </c>
      <c r="E50" s="4">
        <v>261</v>
      </c>
      <c r="F50" s="4">
        <f t="shared" si="6"/>
        <v>261</v>
      </c>
      <c r="G50" s="10">
        <f t="shared" ref="G50:G55" si="7">SUM(F50/E50)</f>
        <v>1</v>
      </c>
      <c r="H50" s="4">
        <v>0</v>
      </c>
      <c r="I50" s="4"/>
      <c r="J50" s="10"/>
      <c r="K50" s="4">
        <v>0</v>
      </c>
      <c r="L50" s="4"/>
      <c r="M50" s="10"/>
      <c r="N50" s="4">
        <v>0</v>
      </c>
      <c r="O50" s="4"/>
      <c r="P50" s="10"/>
      <c r="Q50" s="4">
        <v>261</v>
      </c>
      <c r="R50" s="4">
        <v>261</v>
      </c>
      <c r="S50" s="10">
        <f>SUM(R50/Q50)</f>
        <v>1</v>
      </c>
      <c r="T50" s="4">
        <v>0</v>
      </c>
      <c r="U50" s="4"/>
      <c r="V50" s="10"/>
      <c r="W50" s="4">
        <v>0</v>
      </c>
      <c r="X50" s="4"/>
      <c r="Y50" s="10"/>
      <c r="Z50" s="4">
        <v>0</v>
      </c>
      <c r="AA50" s="4"/>
      <c r="AB50" s="10"/>
      <c r="AC50" s="4">
        <v>0</v>
      </c>
      <c r="AD50" s="4"/>
      <c r="AE50" s="10"/>
      <c r="AF50" s="4">
        <v>0</v>
      </c>
      <c r="AG50" s="4"/>
      <c r="AH50" s="10"/>
      <c r="AI50" s="4">
        <v>0</v>
      </c>
      <c r="AJ50" s="4"/>
      <c r="AK50" s="4"/>
      <c r="AL50" s="4">
        <v>0</v>
      </c>
      <c r="AM50" s="4"/>
      <c r="AN50" s="4"/>
      <c r="AO50" s="4">
        <v>0</v>
      </c>
      <c r="AP50" s="4"/>
      <c r="AQ50" s="4"/>
      <c r="AR50" s="24"/>
    </row>
    <row r="51" spans="1:44" ht="67.8" customHeight="1">
      <c r="A51" s="22"/>
      <c r="B51" s="23"/>
      <c r="C51" s="22"/>
      <c r="D51" s="4" t="s">
        <v>43</v>
      </c>
      <c r="E51" s="4">
        <f>SUM(H51+K51+N51+Q51+T51+W51+Z51+AC51+AF51+AI51+AL51+AO51)</f>
        <v>261</v>
      </c>
      <c r="F51" s="4">
        <f>SUM(R51)</f>
        <v>261</v>
      </c>
      <c r="G51" s="10">
        <f t="shared" si="7"/>
        <v>1</v>
      </c>
      <c r="H51" s="4">
        <f>SUM(H50)</f>
        <v>0</v>
      </c>
      <c r="I51" s="4"/>
      <c r="J51" s="10"/>
      <c r="K51" s="4">
        <f>SUM(K50)</f>
        <v>0</v>
      </c>
      <c r="L51" s="4"/>
      <c r="M51" s="10"/>
      <c r="N51" s="4">
        <f>SUM(N50)</f>
        <v>0</v>
      </c>
      <c r="O51" s="4"/>
      <c r="P51" s="10"/>
      <c r="Q51" s="4">
        <f>SUM(Q50)</f>
        <v>261</v>
      </c>
      <c r="R51" s="4">
        <f>SUM(R50)</f>
        <v>261</v>
      </c>
      <c r="S51" s="10">
        <f>SUM(R51/Q51)</f>
        <v>1</v>
      </c>
      <c r="T51" s="4">
        <f>SUM(T50)</f>
        <v>0</v>
      </c>
      <c r="U51" s="4"/>
      <c r="V51" s="10"/>
      <c r="W51" s="4">
        <f>SUM(W50)</f>
        <v>0</v>
      </c>
      <c r="X51" s="4"/>
      <c r="Y51" s="10"/>
      <c r="Z51" s="4">
        <f>SUM(Z50)</f>
        <v>0</v>
      </c>
      <c r="AA51" s="4"/>
      <c r="AB51" s="10"/>
      <c r="AC51" s="4">
        <f>SUM(AC50)</f>
        <v>0</v>
      </c>
      <c r="AD51" s="4"/>
      <c r="AE51" s="10"/>
      <c r="AF51" s="4">
        <f>SUM(AF50)</f>
        <v>0</v>
      </c>
      <c r="AG51" s="4"/>
      <c r="AH51" s="10"/>
      <c r="AI51" s="4">
        <f>SUM(AI50)</f>
        <v>0</v>
      </c>
      <c r="AJ51" s="4"/>
      <c r="AK51" s="4"/>
      <c r="AL51" s="4">
        <f>SUM(AL50)</f>
        <v>0</v>
      </c>
      <c r="AM51" s="4"/>
      <c r="AN51" s="4"/>
      <c r="AO51" s="4">
        <f>SUM(AO50)</f>
        <v>0</v>
      </c>
      <c r="AP51" s="4"/>
      <c r="AQ51" s="4"/>
      <c r="AR51" s="24"/>
    </row>
    <row r="52" spans="1:44" ht="22.5" customHeight="1">
      <c r="A52" s="22" t="s">
        <v>327</v>
      </c>
      <c r="B52" s="23" t="s">
        <v>330</v>
      </c>
      <c r="C52" s="22" t="s">
        <v>317</v>
      </c>
      <c r="D52" s="4" t="s">
        <v>41</v>
      </c>
      <c r="E52" s="4">
        <v>983.1</v>
      </c>
      <c r="F52" s="4">
        <f>SUM(I52+L52+O52+R52+U52+X52+AA52+AD52+AG52+AJ52+AM52+AP52)</f>
        <v>983.14</v>
      </c>
      <c r="G52" s="10">
        <f t="shared" si="7"/>
        <v>1.0000406876207912</v>
      </c>
      <c r="H52" s="4">
        <v>0</v>
      </c>
      <c r="I52" s="4"/>
      <c r="J52" s="10"/>
      <c r="K52" s="4">
        <v>0</v>
      </c>
      <c r="L52" s="4"/>
      <c r="M52" s="10"/>
      <c r="N52" s="4">
        <v>0</v>
      </c>
      <c r="O52" s="4"/>
      <c r="P52" s="10"/>
      <c r="Q52" s="4">
        <v>249.98</v>
      </c>
      <c r="R52" s="4">
        <v>249.98</v>
      </c>
      <c r="S52" s="10">
        <f>SUM(R52/Q52)</f>
        <v>1</v>
      </c>
      <c r="T52" s="4">
        <v>386.56</v>
      </c>
      <c r="U52" s="4">
        <v>386.56</v>
      </c>
      <c r="V52" s="10">
        <f>SUM(U52/T52)</f>
        <v>1</v>
      </c>
      <c r="W52" s="4">
        <v>346.6</v>
      </c>
      <c r="X52" s="4">
        <v>346.6</v>
      </c>
      <c r="Y52" s="10">
        <f>SUM(X52/W52)</f>
        <v>1</v>
      </c>
      <c r="Z52" s="4">
        <v>0</v>
      </c>
      <c r="AA52" s="4"/>
      <c r="AB52" s="10"/>
      <c r="AC52" s="4">
        <v>0</v>
      </c>
      <c r="AD52" s="4"/>
      <c r="AE52" s="10"/>
      <c r="AF52" s="4">
        <v>0</v>
      </c>
      <c r="AG52" s="4"/>
      <c r="AH52" s="10"/>
      <c r="AI52" s="4">
        <v>0</v>
      </c>
      <c r="AJ52" s="4"/>
      <c r="AK52" s="4"/>
      <c r="AL52" s="4"/>
      <c r="AM52" s="4"/>
      <c r="AN52" s="4"/>
      <c r="AO52" s="4">
        <v>0</v>
      </c>
      <c r="AP52" s="4"/>
      <c r="AQ52" s="4"/>
      <c r="AR52" s="24"/>
    </row>
    <row r="53" spans="1:44" ht="45" customHeight="1">
      <c r="A53" s="22"/>
      <c r="B53" s="23"/>
      <c r="C53" s="22"/>
      <c r="D53" s="4" t="s">
        <v>43</v>
      </c>
      <c r="E53" s="4">
        <f>SUM(H53+K53+N53+Q53+T53+W53+Z53+AC53+AF53+AI53+AL53+AO53)</f>
        <v>983.14</v>
      </c>
      <c r="F53" s="4">
        <f>SUM(I53+L53+O53+R53+U53+X53+AA53+AD53+AG53+AJ53+AM53+AP53)</f>
        <v>983.14</v>
      </c>
      <c r="G53" s="10">
        <f t="shared" si="7"/>
        <v>1</v>
      </c>
      <c r="H53" s="4">
        <f>SUM(H52)</f>
        <v>0</v>
      </c>
      <c r="I53" s="4"/>
      <c r="J53" s="10"/>
      <c r="K53" s="4">
        <f>SUM(K52)</f>
        <v>0</v>
      </c>
      <c r="L53" s="4"/>
      <c r="M53" s="10"/>
      <c r="N53" s="4">
        <f>SUM(N52)</f>
        <v>0</v>
      </c>
      <c r="O53" s="4"/>
      <c r="P53" s="10"/>
      <c r="Q53" s="4">
        <f>SUM(Q52)</f>
        <v>249.98</v>
      </c>
      <c r="R53" s="4">
        <f>SUM(R52)</f>
        <v>249.98</v>
      </c>
      <c r="S53" s="10">
        <f>SUM(R53/Q53)</f>
        <v>1</v>
      </c>
      <c r="T53" s="4">
        <f>SUM(T52)</f>
        <v>386.56</v>
      </c>
      <c r="U53" s="4">
        <v>386.56</v>
      </c>
      <c r="V53" s="10">
        <f>SUM(U53/T53)</f>
        <v>1</v>
      </c>
      <c r="W53" s="4">
        <v>346.6</v>
      </c>
      <c r="X53" s="4">
        <f>SUM(X52)</f>
        <v>346.6</v>
      </c>
      <c r="Y53" s="10">
        <f>SUM(X53/W53)</f>
        <v>1</v>
      </c>
      <c r="Z53" s="4">
        <f>SUM(Z52)</f>
        <v>0</v>
      </c>
      <c r="AA53" s="4"/>
      <c r="AB53" s="10"/>
      <c r="AC53" s="4">
        <f>SUM(AC52)</f>
        <v>0</v>
      </c>
      <c r="AD53" s="4"/>
      <c r="AE53" s="10"/>
      <c r="AF53" s="4">
        <f>SUM(AF52)</f>
        <v>0</v>
      </c>
      <c r="AG53" s="4"/>
      <c r="AH53" s="10"/>
      <c r="AI53" s="4">
        <f>SUM(AI52)</f>
        <v>0</v>
      </c>
      <c r="AJ53" s="4"/>
      <c r="AK53" s="4"/>
      <c r="AL53" s="4">
        <f>SUM(AL52)</f>
        <v>0</v>
      </c>
      <c r="AM53" s="4"/>
      <c r="AN53" s="4"/>
      <c r="AO53" s="4">
        <v>0</v>
      </c>
      <c r="AP53" s="4"/>
      <c r="AQ53" s="4"/>
      <c r="AR53" s="24"/>
    </row>
    <row r="54" spans="1:44" ht="22.5" customHeight="1">
      <c r="A54" s="22" t="s">
        <v>329</v>
      </c>
      <c r="B54" s="23" t="s">
        <v>331</v>
      </c>
      <c r="C54" s="22" t="s">
        <v>317</v>
      </c>
      <c r="D54" s="4" t="s">
        <v>41</v>
      </c>
      <c r="E54" s="4">
        <v>358</v>
      </c>
      <c r="F54" s="4">
        <f>SUM(I54+L54+O54+R54+U54+X54+AA54+AD54+AG54+AJ54+AM54+AP54)</f>
        <v>358</v>
      </c>
      <c r="G54" s="10">
        <f t="shared" si="7"/>
        <v>1</v>
      </c>
      <c r="H54" s="4">
        <v>0</v>
      </c>
      <c r="I54" s="4"/>
      <c r="J54" s="10"/>
      <c r="K54" s="4">
        <v>0</v>
      </c>
      <c r="L54" s="4"/>
      <c r="M54" s="10"/>
      <c r="N54" s="4">
        <v>0</v>
      </c>
      <c r="O54" s="4"/>
      <c r="P54" s="10"/>
      <c r="Q54" s="4">
        <v>0</v>
      </c>
      <c r="R54" s="4"/>
      <c r="S54" s="10"/>
      <c r="T54" s="4">
        <v>0</v>
      </c>
      <c r="U54" s="4"/>
      <c r="V54" s="10"/>
      <c r="W54" s="4">
        <v>0</v>
      </c>
      <c r="X54" s="4"/>
      <c r="Y54" s="10"/>
      <c r="Z54" s="4">
        <v>0</v>
      </c>
      <c r="AA54" s="4"/>
      <c r="AB54" s="10"/>
      <c r="AC54" s="4">
        <v>0</v>
      </c>
      <c r="AD54" s="4">
        <v>358</v>
      </c>
      <c r="AE54" s="10"/>
      <c r="AF54" s="4">
        <v>0</v>
      </c>
      <c r="AG54" s="4"/>
      <c r="AH54" s="10"/>
      <c r="AI54" s="4">
        <v>0</v>
      </c>
      <c r="AJ54" s="4"/>
      <c r="AK54" s="4"/>
      <c r="AL54" s="4">
        <v>0</v>
      </c>
      <c r="AM54" s="4"/>
      <c r="AN54" s="4"/>
      <c r="AO54" s="4">
        <v>358</v>
      </c>
      <c r="AP54" s="4"/>
      <c r="AQ54" s="4"/>
      <c r="AR54" s="24"/>
    </row>
    <row r="55" spans="1:44" ht="45" customHeight="1">
      <c r="A55" s="22"/>
      <c r="B55" s="23"/>
      <c r="C55" s="22"/>
      <c r="D55" s="4" t="s">
        <v>43</v>
      </c>
      <c r="E55" s="4">
        <f>SUM(H55+K55+N55+Q55+T55+W55+Z55+AC55+AF55+AI55+AL55+AO55)</f>
        <v>358</v>
      </c>
      <c r="F55" s="4">
        <f>SUM(F54)</f>
        <v>358</v>
      </c>
      <c r="G55" s="10">
        <f t="shared" si="7"/>
        <v>1</v>
      </c>
      <c r="H55" s="4">
        <f>SUM(H54)</f>
        <v>0</v>
      </c>
      <c r="I55" s="4"/>
      <c r="J55" s="10"/>
      <c r="K55" s="4">
        <f>SUM(K54)</f>
        <v>0</v>
      </c>
      <c r="L55" s="4"/>
      <c r="M55" s="10"/>
      <c r="N55" s="4">
        <f>SUM(N54)</f>
        <v>0</v>
      </c>
      <c r="O55" s="4"/>
      <c r="P55" s="10"/>
      <c r="Q55" s="4">
        <f>SUM(Q54)</f>
        <v>0</v>
      </c>
      <c r="R55" s="4"/>
      <c r="S55" s="10"/>
      <c r="T55" s="4">
        <f>SUM(T54)</f>
        <v>0</v>
      </c>
      <c r="U55" s="4"/>
      <c r="V55" s="10"/>
      <c r="W55" s="4">
        <f>SUM(W54)</f>
        <v>0</v>
      </c>
      <c r="X55" s="4"/>
      <c r="Y55" s="10"/>
      <c r="Z55" s="4">
        <f>SUM(Z54)</f>
        <v>0</v>
      </c>
      <c r="AA55" s="4"/>
      <c r="AB55" s="10"/>
      <c r="AC55" s="4">
        <f>SUM(AC54)</f>
        <v>0</v>
      </c>
      <c r="AD55" s="4">
        <v>358</v>
      </c>
      <c r="AE55" s="10"/>
      <c r="AF55" s="4">
        <f>SUM(AF54)</f>
        <v>0</v>
      </c>
      <c r="AG55" s="4"/>
      <c r="AH55" s="10"/>
      <c r="AI55" s="4">
        <f>SUM(AI54)</f>
        <v>0</v>
      </c>
      <c r="AJ55" s="4"/>
      <c r="AK55" s="4"/>
      <c r="AL55" s="4">
        <f>SUM(AL54)</f>
        <v>0</v>
      </c>
      <c r="AM55" s="4"/>
      <c r="AN55" s="4"/>
      <c r="AO55" s="4">
        <v>358</v>
      </c>
      <c r="AP55" s="4"/>
      <c r="AQ55" s="4"/>
      <c r="AR55" s="24"/>
    </row>
    <row r="56" spans="1:44" ht="22.5" customHeight="1">
      <c r="A56" s="22" t="s">
        <v>334</v>
      </c>
      <c r="B56" s="23" t="s">
        <v>345</v>
      </c>
      <c r="C56" s="22" t="s">
        <v>317</v>
      </c>
      <c r="D56" s="4" t="s">
        <v>41</v>
      </c>
      <c r="E56" s="4">
        <v>700</v>
      </c>
      <c r="F56" s="4">
        <f>SUM(I56+L56+O56+R56+U56+X56+AA56+AD56+AG56+AJ56+AM56+AP56)</f>
        <v>0</v>
      </c>
      <c r="G56" s="10"/>
      <c r="H56" s="4">
        <v>0</v>
      </c>
      <c r="I56" s="4"/>
      <c r="J56" s="10"/>
      <c r="K56" s="4">
        <v>0</v>
      </c>
      <c r="L56" s="4"/>
      <c r="M56" s="10"/>
      <c r="N56" s="4">
        <v>0</v>
      </c>
      <c r="O56" s="4"/>
      <c r="P56" s="10"/>
      <c r="Q56" s="4">
        <v>0</v>
      </c>
      <c r="R56" s="4"/>
      <c r="S56" s="10"/>
      <c r="T56" s="4">
        <v>0</v>
      </c>
      <c r="U56" s="4"/>
      <c r="V56" s="10"/>
      <c r="W56" s="4">
        <v>0</v>
      </c>
      <c r="X56" s="4"/>
      <c r="Y56" s="10"/>
      <c r="Z56" s="4">
        <v>0</v>
      </c>
      <c r="AA56" s="4"/>
      <c r="AB56" s="10"/>
      <c r="AC56" s="4">
        <v>0</v>
      </c>
      <c r="AD56" s="4"/>
      <c r="AE56" s="10"/>
      <c r="AF56" s="4">
        <v>0</v>
      </c>
      <c r="AG56" s="4"/>
      <c r="AH56" s="10"/>
      <c r="AI56" s="4">
        <v>0</v>
      </c>
      <c r="AJ56" s="4"/>
      <c r="AK56" s="4"/>
      <c r="AL56" s="4">
        <v>0</v>
      </c>
      <c r="AM56" s="4"/>
      <c r="AN56" s="4"/>
      <c r="AO56" s="4">
        <v>700</v>
      </c>
      <c r="AP56" s="4"/>
      <c r="AQ56" s="4"/>
      <c r="AR56" s="24"/>
    </row>
    <row r="57" spans="1:44" ht="107.25" customHeight="1">
      <c r="A57" s="22"/>
      <c r="B57" s="23"/>
      <c r="C57" s="22"/>
      <c r="D57" s="4" t="s">
        <v>43</v>
      </c>
      <c r="E57" s="4">
        <f>SUM(H57+K57+N57+Q57+T57+W57+Z57+AC57+AF57+AI57+AL57+AO57)</f>
        <v>700</v>
      </c>
      <c r="F57" s="4"/>
      <c r="G57" s="10"/>
      <c r="H57" s="4">
        <f>SUM(H56)</f>
        <v>0</v>
      </c>
      <c r="I57" s="4"/>
      <c r="J57" s="10"/>
      <c r="K57" s="4">
        <f>SUM(K56)</f>
        <v>0</v>
      </c>
      <c r="L57" s="4"/>
      <c r="M57" s="10"/>
      <c r="N57" s="4">
        <f>SUM(N56)</f>
        <v>0</v>
      </c>
      <c r="O57" s="4"/>
      <c r="P57" s="10"/>
      <c r="Q57" s="4">
        <f>SUM(Q56)</f>
        <v>0</v>
      </c>
      <c r="R57" s="4"/>
      <c r="S57" s="10"/>
      <c r="T57" s="4">
        <f>SUM(T56)</f>
        <v>0</v>
      </c>
      <c r="U57" s="4"/>
      <c r="V57" s="10"/>
      <c r="W57" s="4">
        <f>SUM(W56)</f>
        <v>0</v>
      </c>
      <c r="X57" s="4"/>
      <c r="Y57" s="10"/>
      <c r="Z57" s="4">
        <f>SUM(Z56)</f>
        <v>0</v>
      </c>
      <c r="AA57" s="4"/>
      <c r="AB57" s="10"/>
      <c r="AC57" s="4">
        <f>SUM(AC56)</f>
        <v>0</v>
      </c>
      <c r="AD57" s="4"/>
      <c r="AE57" s="10"/>
      <c r="AF57" s="4">
        <f>SUM(AF56)</f>
        <v>0</v>
      </c>
      <c r="AG57" s="4"/>
      <c r="AH57" s="10"/>
      <c r="AI57" s="4">
        <f>SUM(AI56)</f>
        <v>0</v>
      </c>
      <c r="AJ57" s="4"/>
      <c r="AK57" s="4"/>
      <c r="AL57" s="4">
        <f>SUM(AL56)</f>
        <v>0</v>
      </c>
      <c r="AM57" s="4"/>
      <c r="AN57" s="4"/>
      <c r="AO57" s="4">
        <f>SUM(AO56)</f>
        <v>700</v>
      </c>
      <c r="AP57" s="4"/>
      <c r="AQ57" s="4"/>
      <c r="AR57" s="24"/>
    </row>
    <row r="58" spans="1:44" ht="22.5" customHeight="1">
      <c r="A58" s="22" t="s">
        <v>339</v>
      </c>
      <c r="B58" s="23" t="s">
        <v>342</v>
      </c>
      <c r="C58" s="22" t="s">
        <v>317</v>
      </c>
      <c r="D58" s="4" t="s">
        <v>41</v>
      </c>
      <c r="E58" s="4">
        <v>0</v>
      </c>
      <c r="F58" s="4">
        <f>SUM(I58+L58+O58+R58+U58+X58+AA58+AD58+AG58+AJ58+AM58+AP58)</f>
        <v>0</v>
      </c>
      <c r="G58" s="10"/>
      <c r="H58" s="4">
        <v>0</v>
      </c>
      <c r="I58" s="4"/>
      <c r="J58" s="10"/>
      <c r="K58" s="4">
        <v>0</v>
      </c>
      <c r="L58" s="4"/>
      <c r="M58" s="10"/>
      <c r="N58" s="4">
        <v>0</v>
      </c>
      <c r="O58" s="4"/>
      <c r="P58" s="10"/>
      <c r="Q58" s="4">
        <v>0</v>
      </c>
      <c r="R58" s="4"/>
      <c r="S58" s="10"/>
      <c r="T58" s="4">
        <v>0</v>
      </c>
      <c r="U58" s="4"/>
      <c r="V58" s="10"/>
      <c r="W58" s="4">
        <v>0</v>
      </c>
      <c r="X58" s="4"/>
      <c r="Y58" s="10"/>
      <c r="Z58" s="4">
        <v>0</v>
      </c>
      <c r="AA58" s="4"/>
      <c r="AB58" s="10"/>
      <c r="AC58" s="4">
        <v>0</v>
      </c>
      <c r="AD58" s="4"/>
      <c r="AE58" s="10"/>
      <c r="AF58" s="4">
        <v>0</v>
      </c>
      <c r="AG58" s="4"/>
      <c r="AH58" s="10"/>
      <c r="AI58" s="4">
        <v>0</v>
      </c>
      <c r="AJ58" s="4"/>
      <c r="AK58" s="4"/>
      <c r="AL58" s="4">
        <v>0</v>
      </c>
      <c r="AM58" s="4"/>
      <c r="AN58" s="4"/>
      <c r="AO58" s="4"/>
      <c r="AP58" s="4"/>
      <c r="AQ58" s="4"/>
      <c r="AR58" s="24"/>
    </row>
    <row r="59" spans="1:44" ht="61.8" customHeight="1">
      <c r="A59" s="22"/>
      <c r="B59" s="23"/>
      <c r="C59" s="22"/>
      <c r="D59" s="4" t="s">
        <v>43</v>
      </c>
      <c r="E59" s="4">
        <f>SUM(H59+K59+N59+Q59+T59+W59+Z59+AC59+AF59+AI59+AL59+AO59)</f>
        <v>0</v>
      </c>
      <c r="F59" s="4"/>
      <c r="G59" s="10"/>
      <c r="H59" s="4">
        <f>SUM(H58)</f>
        <v>0</v>
      </c>
      <c r="I59" s="4"/>
      <c r="J59" s="10"/>
      <c r="K59" s="4">
        <f>SUM(K58)</f>
        <v>0</v>
      </c>
      <c r="L59" s="4"/>
      <c r="M59" s="10"/>
      <c r="N59" s="4">
        <f>SUM(N58)</f>
        <v>0</v>
      </c>
      <c r="O59" s="4"/>
      <c r="P59" s="10"/>
      <c r="Q59" s="4">
        <f>SUM(Q58)</f>
        <v>0</v>
      </c>
      <c r="R59" s="4"/>
      <c r="S59" s="10"/>
      <c r="T59" s="4">
        <f>SUM(T58)</f>
        <v>0</v>
      </c>
      <c r="U59" s="4"/>
      <c r="V59" s="10"/>
      <c r="W59" s="4">
        <f>SUM(W58)</f>
        <v>0</v>
      </c>
      <c r="X59" s="4"/>
      <c r="Y59" s="10"/>
      <c r="Z59" s="4">
        <f>SUM(Z58)</f>
        <v>0</v>
      </c>
      <c r="AA59" s="4"/>
      <c r="AB59" s="10"/>
      <c r="AC59" s="4">
        <f>SUM(AC58)</f>
        <v>0</v>
      </c>
      <c r="AD59" s="4"/>
      <c r="AE59" s="10"/>
      <c r="AF59" s="4">
        <f>SUM(AF58)</f>
        <v>0</v>
      </c>
      <c r="AG59" s="4"/>
      <c r="AH59" s="10"/>
      <c r="AI59" s="4">
        <f>SUM(AI58)</f>
        <v>0</v>
      </c>
      <c r="AJ59" s="4"/>
      <c r="AK59" s="4"/>
      <c r="AL59" s="4">
        <v>0</v>
      </c>
      <c r="AM59" s="4"/>
      <c r="AN59" s="4"/>
      <c r="AO59" s="4"/>
      <c r="AP59" s="4"/>
      <c r="AQ59" s="4"/>
      <c r="AR59" s="24"/>
    </row>
    <row r="60" spans="1:44" ht="22.5" customHeight="1">
      <c r="A60" s="22" t="s">
        <v>341</v>
      </c>
      <c r="B60" s="23" t="s">
        <v>340</v>
      </c>
      <c r="C60" s="22" t="s">
        <v>317</v>
      </c>
      <c r="D60" s="4" t="s">
        <v>41</v>
      </c>
      <c r="E60" s="4">
        <v>1064.5999999999999</v>
      </c>
      <c r="F60" s="4">
        <f>SUM(I60+L60+O60+R60+U60+X60+AA60+AD60+AG60+AJ60+AM60+AP60)</f>
        <v>0</v>
      </c>
      <c r="G60" s="10"/>
      <c r="H60" s="4">
        <v>0</v>
      </c>
      <c r="I60" s="4"/>
      <c r="J60" s="10"/>
      <c r="K60" s="4">
        <v>0</v>
      </c>
      <c r="L60" s="4"/>
      <c r="M60" s="10"/>
      <c r="N60" s="4">
        <v>0</v>
      </c>
      <c r="O60" s="4"/>
      <c r="P60" s="10"/>
      <c r="Q60" s="4">
        <v>0</v>
      </c>
      <c r="R60" s="4"/>
      <c r="S60" s="10"/>
      <c r="T60" s="4">
        <v>0</v>
      </c>
      <c r="U60" s="4"/>
      <c r="V60" s="10"/>
      <c r="W60" s="4">
        <v>0</v>
      </c>
      <c r="X60" s="4"/>
      <c r="Y60" s="10"/>
      <c r="Z60" s="4">
        <v>0</v>
      </c>
      <c r="AA60" s="4"/>
      <c r="AB60" s="10"/>
      <c r="AC60" s="4">
        <v>0</v>
      </c>
      <c r="AD60" s="4"/>
      <c r="AE60" s="10"/>
      <c r="AF60" s="4">
        <v>0</v>
      </c>
      <c r="AG60" s="4"/>
      <c r="AH60" s="10"/>
      <c r="AI60" s="4">
        <v>0</v>
      </c>
      <c r="AJ60" s="4"/>
      <c r="AK60" s="4"/>
      <c r="AL60" s="4">
        <v>0</v>
      </c>
      <c r="AM60" s="4"/>
      <c r="AN60" s="4"/>
      <c r="AO60" s="4">
        <v>1064.6199999999999</v>
      </c>
      <c r="AP60" s="4"/>
      <c r="AQ60" s="4"/>
      <c r="AR60" s="24"/>
    </row>
    <row r="61" spans="1:44" ht="58.2" customHeight="1">
      <c r="A61" s="22"/>
      <c r="B61" s="23"/>
      <c r="C61" s="22"/>
      <c r="D61" s="4" t="s">
        <v>43</v>
      </c>
      <c r="E61" s="4">
        <f>SUM(H61+K61+N61+Q61+T61+W61+Z61+AC61+AF61+AI61+AL61+AO61)</f>
        <v>1064.6199999999999</v>
      </c>
      <c r="F61" s="4"/>
      <c r="G61" s="10"/>
      <c r="H61" s="4">
        <f>SUM(H60)</f>
        <v>0</v>
      </c>
      <c r="I61" s="4"/>
      <c r="J61" s="10"/>
      <c r="K61" s="4">
        <f>SUM(K60)</f>
        <v>0</v>
      </c>
      <c r="L61" s="4"/>
      <c r="M61" s="10"/>
      <c r="N61" s="4">
        <f>SUM(N60)</f>
        <v>0</v>
      </c>
      <c r="O61" s="4"/>
      <c r="P61" s="10"/>
      <c r="Q61" s="4">
        <f>SUM(Q60)</f>
        <v>0</v>
      </c>
      <c r="R61" s="4"/>
      <c r="S61" s="10"/>
      <c r="T61" s="4">
        <f>SUM(T60)</f>
        <v>0</v>
      </c>
      <c r="U61" s="4"/>
      <c r="V61" s="10"/>
      <c r="W61" s="4">
        <f>SUM(W60)</f>
        <v>0</v>
      </c>
      <c r="X61" s="4"/>
      <c r="Y61" s="10"/>
      <c r="Z61" s="4">
        <f>SUM(Z60)</f>
        <v>0</v>
      </c>
      <c r="AA61" s="4"/>
      <c r="AB61" s="10"/>
      <c r="AC61" s="4">
        <f>SUM(AC60)</f>
        <v>0</v>
      </c>
      <c r="AD61" s="4"/>
      <c r="AE61" s="10"/>
      <c r="AF61" s="4">
        <f>SUM(AF60)</f>
        <v>0</v>
      </c>
      <c r="AG61" s="4"/>
      <c r="AH61" s="10"/>
      <c r="AI61" s="4">
        <f>SUM(AI60)</f>
        <v>0</v>
      </c>
      <c r="AJ61" s="4"/>
      <c r="AK61" s="4"/>
      <c r="AL61" s="4">
        <f>SUM(AL60)</f>
        <v>0</v>
      </c>
      <c r="AM61" s="4"/>
      <c r="AN61" s="4"/>
      <c r="AO61" s="4">
        <v>1064.6199999999999</v>
      </c>
      <c r="AP61" s="4"/>
      <c r="AQ61" s="4"/>
      <c r="AR61" s="24"/>
    </row>
    <row r="62" spans="1:44" ht="22.5" customHeight="1">
      <c r="A62" s="22" t="s">
        <v>343</v>
      </c>
      <c r="B62" s="23" t="s">
        <v>344</v>
      </c>
      <c r="C62" s="22" t="s">
        <v>317</v>
      </c>
      <c r="D62" s="4" t="s">
        <v>41</v>
      </c>
      <c r="E62" s="4">
        <v>163.9</v>
      </c>
      <c r="F62" s="4">
        <f>SUM(I62+L62+O62+R62+U62+X62+AA62+AD62+AG62+AJ62+AM62+AP62)</f>
        <v>163.9</v>
      </c>
      <c r="G62" s="10">
        <f>SUM(F62/E62)</f>
        <v>1</v>
      </c>
      <c r="H62" s="4">
        <v>0</v>
      </c>
      <c r="I62" s="4"/>
      <c r="J62" s="10"/>
      <c r="K62" s="4">
        <v>0</v>
      </c>
      <c r="L62" s="4"/>
      <c r="M62" s="10"/>
      <c r="N62" s="4">
        <v>0</v>
      </c>
      <c r="O62" s="4"/>
      <c r="P62" s="10"/>
      <c r="Q62" s="4">
        <v>0</v>
      </c>
      <c r="R62" s="4"/>
      <c r="S62" s="10"/>
      <c r="T62" s="4">
        <v>0</v>
      </c>
      <c r="U62" s="4"/>
      <c r="V62" s="10"/>
      <c r="W62" s="4">
        <v>0</v>
      </c>
      <c r="X62" s="4"/>
      <c r="Y62" s="10"/>
      <c r="Z62" s="4">
        <v>0</v>
      </c>
      <c r="AA62" s="4"/>
      <c r="AB62" s="10"/>
      <c r="AC62" s="4">
        <v>0</v>
      </c>
      <c r="AD62" s="4"/>
      <c r="AE62" s="10"/>
      <c r="AF62" s="4">
        <v>0</v>
      </c>
      <c r="AG62" s="4">
        <v>163.9</v>
      </c>
      <c r="AH62" s="10"/>
      <c r="AI62" s="4">
        <v>0</v>
      </c>
      <c r="AJ62" s="4"/>
      <c r="AK62" s="4"/>
      <c r="AL62" s="4">
        <v>0</v>
      </c>
      <c r="AM62" s="4"/>
      <c r="AN62" s="4"/>
      <c r="AO62" s="4">
        <v>163.9</v>
      </c>
      <c r="AP62" s="4"/>
      <c r="AQ62" s="4"/>
      <c r="AR62" s="24"/>
    </row>
    <row r="63" spans="1:44" ht="107.25" customHeight="1">
      <c r="A63" s="22"/>
      <c r="B63" s="23"/>
      <c r="C63" s="22"/>
      <c r="D63" s="4" t="s">
        <v>43</v>
      </c>
      <c r="E63" s="4">
        <f>SUM(H63+K63+N63+Q63+T63+W63+Z63+AC63+AF63+AI63+AL63+AO63)</f>
        <v>163.9</v>
      </c>
      <c r="F63" s="4">
        <v>163.9</v>
      </c>
      <c r="G63" s="10">
        <f>SUM(F63/E63)</f>
        <v>1</v>
      </c>
      <c r="H63" s="4">
        <f>SUM(H62)</f>
        <v>0</v>
      </c>
      <c r="I63" s="4"/>
      <c r="J63" s="10"/>
      <c r="K63" s="4">
        <f>SUM(K62)</f>
        <v>0</v>
      </c>
      <c r="L63" s="4"/>
      <c r="M63" s="10"/>
      <c r="N63" s="4">
        <f>SUM(N62)</f>
        <v>0</v>
      </c>
      <c r="O63" s="4"/>
      <c r="P63" s="10"/>
      <c r="Q63" s="4">
        <f>SUM(Q62)</f>
        <v>0</v>
      </c>
      <c r="R63" s="4"/>
      <c r="S63" s="10"/>
      <c r="T63" s="4">
        <f>SUM(T62)</f>
        <v>0</v>
      </c>
      <c r="U63" s="4"/>
      <c r="V63" s="10"/>
      <c r="W63" s="4">
        <f>SUM(W62)</f>
        <v>0</v>
      </c>
      <c r="X63" s="4"/>
      <c r="Y63" s="10"/>
      <c r="Z63" s="4">
        <f>SUM(Z62)</f>
        <v>0</v>
      </c>
      <c r="AA63" s="4"/>
      <c r="AB63" s="10"/>
      <c r="AC63" s="4">
        <f>SUM(AC62)</f>
        <v>0</v>
      </c>
      <c r="AD63" s="4"/>
      <c r="AE63" s="10"/>
      <c r="AF63" s="4">
        <f>SUM(AF62)</f>
        <v>0</v>
      </c>
      <c r="AG63" s="4">
        <v>163.9</v>
      </c>
      <c r="AH63" s="10"/>
      <c r="AI63" s="4">
        <f>SUM(AI62)</f>
        <v>0</v>
      </c>
      <c r="AJ63" s="4"/>
      <c r="AK63" s="4"/>
      <c r="AL63" s="4">
        <f>SUM(AL62)</f>
        <v>0</v>
      </c>
      <c r="AM63" s="4"/>
      <c r="AN63" s="4"/>
      <c r="AO63" s="4">
        <v>163.9</v>
      </c>
      <c r="AP63" s="4"/>
      <c r="AQ63" s="4"/>
      <c r="AR63" s="24"/>
    </row>
    <row r="64" spans="1:44" ht="21" customHeight="1">
      <c r="A64" s="22"/>
      <c r="B64" s="23" t="s">
        <v>272</v>
      </c>
      <c r="C64" s="22"/>
      <c r="D64" s="4" t="s">
        <v>41</v>
      </c>
      <c r="E64" s="4">
        <f>SUM(E62+E60+E58+E56+E54+E52+E50+E48+E46+E44+E42+E40+E38+E36+E34+E32)</f>
        <v>18575.799999999996</v>
      </c>
      <c r="F64" s="4">
        <f>SUM(F60+F58+F56+F54+F52+F50+F48+F46+F44+F42+F40+F38+F36+F34+F32)</f>
        <v>10701.887078</v>
      </c>
      <c r="G64" s="10">
        <f>SUM(F64/E64)</f>
        <v>0.57611984829724705</v>
      </c>
      <c r="H64" s="4">
        <f>SUM(H54+H52+H50+H48+H46+H44+H42+H40+H38+H36+H34+H32)</f>
        <v>101.8</v>
      </c>
      <c r="I64" s="4">
        <f>SUM(I54+I52+I50+I48+I46+I44+I42+I40+I38+I36+I34+I32)</f>
        <v>101.8</v>
      </c>
      <c r="J64" s="10">
        <f>SUM(I64/H64)</f>
        <v>1</v>
      </c>
      <c r="K64" s="4">
        <f>SUM(K54+K52+K50+K48+K46+K44+K42+K40+K38+K36+K34+K32)</f>
        <v>1603.72</v>
      </c>
      <c r="L64" s="4">
        <f>SUM(L54+L52+L50+L48+L46+L44+L42+L38+L36+L34+L32)</f>
        <v>1603.708318</v>
      </c>
      <c r="M64" s="10">
        <f>SUM(L64/K64)</f>
        <v>0.99999271568602999</v>
      </c>
      <c r="N64" s="4">
        <f>SUM(N54+N52+N50+N48+N46+N44+N42+N40+N38+N36+N34+N32)</f>
        <v>373.92999999999995</v>
      </c>
      <c r="O64" s="4">
        <f>SUM(O54+O52+O50+O48+O46+O44+O42+O40+O38+O36+O34+O32)</f>
        <v>373.92999999999995</v>
      </c>
      <c r="P64" s="10">
        <f>SUM(O64/N64)</f>
        <v>1</v>
      </c>
      <c r="Q64" s="4">
        <f>SUM(Q54+Q52+Q50+Q48+Q46+Q44+Q42+Q40+Q38+Q36+Q34+Q32)</f>
        <v>3622.98</v>
      </c>
      <c r="R64" s="4">
        <f>SUM(R30)</f>
        <v>3622.98</v>
      </c>
      <c r="S64" s="10">
        <f>SUM(R64/Q64)</f>
        <v>1</v>
      </c>
      <c r="T64" s="4">
        <f>SUM(T54+T52+T50+T48+T46+T44+T42+T40+T38+T36+T34+T32)</f>
        <v>1103.46</v>
      </c>
      <c r="U64" s="4">
        <f>SUM(U60+U56+U54+U52+U50+U48+U46+U44+U42+U40+U38+U36+U34+U32)</f>
        <v>1103.45</v>
      </c>
      <c r="V64" s="10">
        <f>SUM(U64/T64)</f>
        <v>0.9999909375962881</v>
      </c>
      <c r="W64" s="4">
        <f>SUM(W54+W52+W50+W48+W46+W44+W42+W40+W38+W36+W34+W32)</f>
        <v>1367.7</v>
      </c>
      <c r="X64" s="4">
        <f>SUM(X60+X58+X56+X54+X52+X50+X48+X46+X44+X42+X40+X38+X36+X34+X32)</f>
        <v>1367.7</v>
      </c>
      <c r="Y64" s="10">
        <f>SUM(X64/W64)</f>
        <v>1</v>
      </c>
      <c r="Z64" s="4">
        <f>SUM(Z54+Z52+Z50+Z48+Z46+Z44+Z42+Z40+Z38+Z36+Z34+Z32)</f>
        <v>259.58600000000001</v>
      </c>
      <c r="AA64" s="4">
        <f>SUM(AA62+AA60+AA58+AA56+AA54+AA52+AA50+AA48+AA46+AA44+AA42+AA40+AA38+AA36+AA34+AA32)</f>
        <v>259.58600000000001</v>
      </c>
      <c r="AB64" s="10">
        <f>SUM(AA64/Z64)</f>
        <v>1</v>
      </c>
      <c r="AC64" s="4">
        <f>SUM(AC54+AC52+AC50+AC48+AC46+AC44+AC42+AC40+AC38+AC36+AC34+AC32)</f>
        <v>847.3</v>
      </c>
      <c r="AD64" s="4">
        <f>SUM(AD62+AD60+AD58+AD56+AD54+AD52+AD50+AD48+AD46+AD44+AD42+AD40+AD38+AD36+AD34+AD32)</f>
        <v>2294.2817599999998</v>
      </c>
      <c r="AE64" s="10">
        <f>SUM(AD64/AC64)</f>
        <v>2.7077561194382156</v>
      </c>
      <c r="AF64" s="4">
        <f>SUM(AF54+AF52+AF50+AF48+AF46+AF44+AF42+AF40+AF38+AF36+AF34+AF32)</f>
        <v>593.70000000000005</v>
      </c>
      <c r="AG64" s="4">
        <f>SUM(AG62+AG60+AG58+AG56+AG54+AG52+AG50+AG48+AG46+AG44+AG42+AG40+AG38+AG36+AG34+AG32)</f>
        <v>138.351</v>
      </c>
      <c r="AH64" s="10">
        <f>SUM(AG64/AF64)</f>
        <v>0.23303183425972712</v>
      </c>
      <c r="AI64" s="4">
        <f>SUM(AI54+AI52+AI50+AI48+AI46+AI44+AI42+AI40+AI38+AI36+AI34+AI32)</f>
        <v>450</v>
      </c>
      <c r="AJ64" s="4"/>
      <c r="AK64" s="4"/>
      <c r="AL64" s="4">
        <f>SUM(AL30)</f>
        <v>1429.7229220000002</v>
      </c>
      <c r="AM64" s="4"/>
      <c r="AN64" s="4"/>
      <c r="AO64" s="4">
        <f>SUM(AO60+AO56+AO54+AO52+AO50+AO48+AO46+AO44+AO42+AO40+AO38+AO36+AO34+AO32+AO63)</f>
        <v>6676.7199999999993</v>
      </c>
      <c r="AP64" s="4"/>
      <c r="AQ64" s="4"/>
      <c r="AR64" s="24"/>
    </row>
    <row r="65" spans="1:44" ht="23.25" customHeight="1">
      <c r="A65" s="22"/>
      <c r="B65" s="23"/>
      <c r="C65" s="22"/>
      <c r="D65" s="4" t="s">
        <v>43</v>
      </c>
      <c r="E65" s="4">
        <f>SUM(E64)</f>
        <v>18575.799999999996</v>
      </c>
      <c r="F65" s="4">
        <f>SUM(I65+L65+O65+R65+U65+X65+AA65+AD65+AG65+AJ65+AM65+AP65)</f>
        <v>10865.787077999999</v>
      </c>
      <c r="G65" s="10">
        <f>SUM(F65/E65)</f>
        <v>0.58494315604173186</v>
      </c>
      <c r="H65" s="4">
        <f>SUM(H64)</f>
        <v>101.8</v>
      </c>
      <c r="I65" s="4">
        <f>SUM(I64)</f>
        <v>101.8</v>
      </c>
      <c r="J65" s="10">
        <f>SUM(I65/H65)</f>
        <v>1</v>
      </c>
      <c r="K65" s="4">
        <f>SUM(K64)</f>
        <v>1603.72</v>
      </c>
      <c r="L65" s="4">
        <f>SUM(L64)</f>
        <v>1603.708318</v>
      </c>
      <c r="M65" s="10">
        <f>SUM(L65/K65)</f>
        <v>0.99999271568602999</v>
      </c>
      <c r="N65" s="4">
        <f>SUM(N64)</f>
        <v>373.92999999999995</v>
      </c>
      <c r="O65" s="4">
        <f>SUM(O64)</f>
        <v>373.92999999999995</v>
      </c>
      <c r="P65" s="10">
        <f>SUM(O65/N65)</f>
        <v>1</v>
      </c>
      <c r="Q65" s="4">
        <f>SUM(Q64)</f>
        <v>3622.98</v>
      </c>
      <c r="R65" s="4">
        <f>SUM(R64)</f>
        <v>3622.98</v>
      </c>
      <c r="S65" s="10">
        <f>SUM(R65/Q65)</f>
        <v>1</v>
      </c>
      <c r="T65" s="4">
        <f>SUM(T55+T53+T51+T49+T47+T45+T43+T41+T39+T37+T35+T33)</f>
        <v>1103.46</v>
      </c>
      <c r="U65" s="4">
        <f>SUM(U64)</f>
        <v>1103.45</v>
      </c>
      <c r="V65" s="10">
        <f>SUM(U65/T65)</f>
        <v>0.9999909375962881</v>
      </c>
      <c r="W65" s="4">
        <f>SUM(W64)</f>
        <v>1367.7</v>
      </c>
      <c r="X65" s="4">
        <f>SUM(X64)</f>
        <v>1367.7</v>
      </c>
      <c r="Y65" s="10">
        <f>SUM(X65/W65)</f>
        <v>1</v>
      </c>
      <c r="Z65" s="4">
        <f>SUM(Z64)</f>
        <v>259.58600000000001</v>
      </c>
      <c r="AA65" s="4">
        <f>SUM(AA64)</f>
        <v>259.58600000000001</v>
      </c>
      <c r="AB65" s="10">
        <f>SUM(AA65/Z65)</f>
        <v>1</v>
      </c>
      <c r="AC65" s="4">
        <f>SUM(AC64)</f>
        <v>847.3</v>
      </c>
      <c r="AD65" s="4">
        <f>SUM(AD63+AD61+AD59+AD57+AD55+AD53+AD51+AD49+AD47+AD45+AD43+AD41+AD39+AD37+AD35+AD33)</f>
        <v>2294.2817599999998</v>
      </c>
      <c r="AE65" s="10">
        <f>SUM(AD65/AC65)</f>
        <v>2.7077561194382156</v>
      </c>
      <c r="AF65" s="4">
        <f>SUM(AF64)</f>
        <v>593.70000000000005</v>
      </c>
      <c r="AG65" s="4">
        <f>SUM(AG64)</f>
        <v>138.351</v>
      </c>
      <c r="AH65" s="10">
        <f>SUM(AG65/AF65)</f>
        <v>0.23303183425972712</v>
      </c>
      <c r="AI65" s="4">
        <f>SUM(AI64)</f>
        <v>450</v>
      </c>
      <c r="AJ65" s="4"/>
      <c r="AK65" s="4"/>
      <c r="AL65" s="4">
        <f>SUM(AL64)</f>
        <v>1429.7229220000002</v>
      </c>
      <c r="AM65" s="4"/>
      <c r="AN65" s="4"/>
      <c r="AO65" s="4">
        <f>SUM(AO64)</f>
        <v>6676.7199999999993</v>
      </c>
      <c r="AP65" s="4"/>
      <c r="AQ65" s="4"/>
      <c r="AR65" s="24"/>
    </row>
    <row r="66" spans="1:44" ht="1.2" customHeight="1">
      <c r="A66" s="22"/>
      <c r="B66" s="23" t="s">
        <v>277</v>
      </c>
      <c r="C66" s="22"/>
      <c r="D66" s="4" t="s">
        <v>41</v>
      </c>
      <c r="E66" s="4"/>
      <c r="F66" s="4"/>
      <c r="G66" s="10"/>
      <c r="H66" s="4"/>
      <c r="I66" s="4"/>
      <c r="J66" s="10"/>
      <c r="K66" s="4"/>
      <c r="L66" s="4"/>
      <c r="M66" s="10"/>
      <c r="N66" s="4"/>
      <c r="O66" s="4"/>
      <c r="P66" s="10"/>
      <c r="Q66" s="4"/>
      <c r="R66" s="4"/>
      <c r="S66" s="10"/>
      <c r="T66" s="4"/>
      <c r="U66" s="4"/>
      <c r="V66" s="10"/>
      <c r="W66" s="4"/>
      <c r="X66" s="4"/>
      <c r="Y66" s="10"/>
      <c r="Z66" s="4"/>
      <c r="AA66" s="4"/>
      <c r="AB66" s="10"/>
      <c r="AC66" s="4"/>
      <c r="AD66" s="4"/>
      <c r="AE66" s="10"/>
      <c r="AF66" s="4"/>
      <c r="AG66" s="4"/>
      <c r="AH66" s="10"/>
      <c r="AI66" s="4"/>
      <c r="AJ66" s="4"/>
      <c r="AK66" s="4"/>
      <c r="AL66" s="4"/>
      <c r="AM66" s="4"/>
      <c r="AN66" s="4"/>
      <c r="AO66" s="4"/>
      <c r="AP66" s="4"/>
      <c r="AQ66" s="4"/>
      <c r="AR66" s="24"/>
    </row>
    <row r="67" spans="1:44" ht="28.8" hidden="1" customHeight="1">
      <c r="A67" s="22"/>
      <c r="B67" s="23"/>
      <c r="C67" s="22"/>
      <c r="D67" s="4" t="s">
        <v>43</v>
      </c>
      <c r="E67" s="4"/>
      <c r="F67" s="4"/>
      <c r="G67" s="10"/>
      <c r="H67" s="4"/>
      <c r="I67" s="4"/>
      <c r="J67" s="10"/>
      <c r="K67" s="4"/>
      <c r="L67" s="4"/>
      <c r="M67" s="10"/>
      <c r="N67" s="4"/>
      <c r="O67" s="4"/>
      <c r="P67" s="10"/>
      <c r="Q67" s="4"/>
      <c r="R67" s="4"/>
      <c r="S67" s="10"/>
      <c r="T67" s="4"/>
      <c r="U67" s="4"/>
      <c r="V67" s="10"/>
      <c r="W67" s="4"/>
      <c r="X67" s="4"/>
      <c r="Y67" s="10"/>
      <c r="Z67" s="4"/>
      <c r="AA67" s="4"/>
      <c r="AB67" s="10"/>
      <c r="AC67" s="4"/>
      <c r="AD67" s="4"/>
      <c r="AE67" s="10"/>
      <c r="AF67" s="4"/>
      <c r="AG67" s="4"/>
      <c r="AH67" s="10"/>
      <c r="AI67" s="4"/>
      <c r="AJ67" s="4"/>
      <c r="AK67" s="4"/>
      <c r="AL67" s="4"/>
      <c r="AM67" s="4"/>
      <c r="AN67" s="4"/>
      <c r="AO67" s="4"/>
      <c r="AP67" s="4"/>
      <c r="AQ67" s="4"/>
      <c r="AR67" s="24"/>
    </row>
    <row r="68" spans="1:44">
      <c r="A68" s="24" t="s">
        <v>333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</row>
    <row r="69" spans="1:44" ht="22.5" customHeight="1">
      <c r="A69" s="22" t="s">
        <v>16</v>
      </c>
      <c r="B69" s="23" t="s">
        <v>306</v>
      </c>
      <c r="C69" s="22"/>
      <c r="D69" s="4" t="s">
        <v>41</v>
      </c>
      <c r="E69" s="4">
        <v>36555.599999999999</v>
      </c>
      <c r="F69" s="4">
        <f>SUM(I69+L69+O69+R69+U69+X69+AA69+AD69+AG69+AJ69+AM69+AP69)</f>
        <v>26613.15496</v>
      </c>
      <c r="G69" s="10">
        <f>SUM(F69/E69)</f>
        <v>0.72801855146680672</v>
      </c>
      <c r="H69" s="4">
        <v>660.5</v>
      </c>
      <c r="I69" s="4">
        <f>I70</f>
        <v>660.47352000000001</v>
      </c>
      <c r="J69" s="10">
        <f>SUM(I69/H69)</f>
        <v>0.99995990915972754</v>
      </c>
      <c r="K69" s="4">
        <v>3868.2</v>
      </c>
      <c r="L69" s="4">
        <v>3868.2</v>
      </c>
      <c r="M69" s="10">
        <f>SUM(L69/K69)</f>
        <v>1</v>
      </c>
      <c r="N69" s="4">
        <v>2710.9</v>
      </c>
      <c r="O69" s="4">
        <v>2710.9</v>
      </c>
      <c r="P69" s="10">
        <f>SUM(O69/N69)</f>
        <v>1</v>
      </c>
      <c r="Q69" s="4">
        <v>4430.7</v>
      </c>
      <c r="R69" s="4">
        <v>4430.7</v>
      </c>
      <c r="S69" s="10">
        <f>SUM(R69/Q69)</f>
        <v>1</v>
      </c>
      <c r="T69" s="4">
        <f>T70</f>
        <v>3046.3</v>
      </c>
      <c r="U69" s="4">
        <f>U70</f>
        <v>1946.4814400000018</v>
      </c>
      <c r="V69" s="10">
        <f>V70</f>
        <v>0.6389657748744384</v>
      </c>
      <c r="W69" s="4">
        <v>3526</v>
      </c>
      <c r="X69" s="4">
        <f>X70</f>
        <v>3526</v>
      </c>
      <c r="Y69" s="10">
        <f>SUM(X69/W69)</f>
        <v>1</v>
      </c>
      <c r="Z69" s="4">
        <f>Z70</f>
        <v>3543.7</v>
      </c>
      <c r="AA69" s="4">
        <f>AA70</f>
        <v>3543.7</v>
      </c>
      <c r="AB69" s="10">
        <f>SUM(AA69/Z69)</f>
        <v>1</v>
      </c>
      <c r="AC69" s="4">
        <v>3046.3</v>
      </c>
      <c r="AD69" s="4">
        <v>2805.9</v>
      </c>
      <c r="AE69" s="10">
        <f>AE70</f>
        <v>0.92108459442602497</v>
      </c>
      <c r="AF69" s="4">
        <f>AF70</f>
        <v>3046.3</v>
      </c>
      <c r="AG69" s="4">
        <f>AG70</f>
        <v>3120.8</v>
      </c>
      <c r="AH69" s="10">
        <f>AH72</f>
        <v>1.024455897318058</v>
      </c>
      <c r="AI69" s="4">
        <f>AI70</f>
        <v>3046.3</v>
      </c>
      <c r="AJ69" s="4"/>
      <c r="AK69" s="4"/>
      <c r="AL69" s="4">
        <f>AL70</f>
        <v>3046.3</v>
      </c>
      <c r="AM69" s="4"/>
      <c r="AN69" s="4"/>
      <c r="AO69" s="4">
        <v>2584.1</v>
      </c>
      <c r="AP69" s="4"/>
      <c r="AQ69" s="4"/>
      <c r="AR69" s="24"/>
    </row>
    <row r="70" spans="1:44" ht="88.5" customHeight="1">
      <c r="A70" s="22"/>
      <c r="B70" s="23"/>
      <c r="C70" s="22"/>
      <c r="D70" s="4" t="s">
        <v>43</v>
      </c>
      <c r="E70" s="4">
        <f>SUM(H70+K70+N70+Q70+T70+W70+Z70+AC70+AF70+AI70+AL70+AO70)</f>
        <v>36555.599999999999</v>
      </c>
      <c r="F70" s="4">
        <f>SUM(F69)</f>
        <v>26613.15496</v>
      </c>
      <c r="G70" s="10">
        <f>SUM(F70/E70)</f>
        <v>0.72801855146680672</v>
      </c>
      <c r="H70" s="4">
        <v>660.5</v>
      </c>
      <c r="I70" s="4">
        <v>660.47352000000001</v>
      </c>
      <c r="J70" s="10">
        <f>SUM(I70/H70)</f>
        <v>0.99995990915972754</v>
      </c>
      <c r="K70" s="4">
        <v>3868.2</v>
      </c>
      <c r="L70" s="4">
        <v>3868.2</v>
      </c>
      <c r="M70" s="10">
        <f>SUM(L70/K70)</f>
        <v>1</v>
      </c>
      <c r="N70" s="4">
        <v>2710.9</v>
      </c>
      <c r="O70" s="4">
        <f>SUM(O69)</f>
        <v>2710.9</v>
      </c>
      <c r="P70" s="10">
        <f>SUM(O70/N70)</f>
        <v>1</v>
      </c>
      <c r="Q70" s="4">
        <f>SUM(Q69)</f>
        <v>4430.7</v>
      </c>
      <c r="R70" s="4">
        <f>SUM(R69)</f>
        <v>4430.7</v>
      </c>
      <c r="S70" s="10">
        <f>SUM(R70/Q70)</f>
        <v>1</v>
      </c>
      <c r="T70" s="4">
        <v>3046.3</v>
      </c>
      <c r="U70" s="4">
        <f>13616.75496-R70-O70-L70-I70</f>
        <v>1946.4814400000018</v>
      </c>
      <c r="V70" s="10">
        <f>SUM(U70/T70)</f>
        <v>0.6389657748744384</v>
      </c>
      <c r="W70" s="4">
        <v>3526</v>
      </c>
      <c r="X70" s="4">
        <v>3526</v>
      </c>
      <c r="Y70" s="10">
        <f>SUM(X70/W70)</f>
        <v>1</v>
      </c>
      <c r="Z70" s="4">
        <v>3543.7</v>
      </c>
      <c r="AA70" s="4">
        <v>3543.7</v>
      </c>
      <c r="AB70" s="10">
        <f>SUM(AA70/Z70)</f>
        <v>1</v>
      </c>
      <c r="AC70" s="4">
        <v>3046.3</v>
      </c>
      <c r="AD70" s="4">
        <f>SUM(AD69)</f>
        <v>2805.9</v>
      </c>
      <c r="AE70" s="10">
        <f>SUM(AD70/AC70)</f>
        <v>0.92108459442602497</v>
      </c>
      <c r="AF70" s="4">
        <v>3046.3</v>
      </c>
      <c r="AG70" s="4">
        <f>AG72</f>
        <v>3120.8</v>
      </c>
      <c r="AH70" s="10">
        <f>AH71</f>
        <v>1.024455897318058</v>
      </c>
      <c r="AI70" s="4">
        <v>3046.3</v>
      </c>
      <c r="AJ70" s="4"/>
      <c r="AK70" s="4"/>
      <c r="AL70" s="4">
        <v>3046.3</v>
      </c>
      <c r="AM70" s="4"/>
      <c r="AN70" s="4"/>
      <c r="AO70" s="4">
        <v>2584.1</v>
      </c>
      <c r="AP70" s="4"/>
      <c r="AQ70" s="4"/>
      <c r="AR70" s="24"/>
    </row>
    <row r="71" spans="1:44" ht="21" customHeight="1">
      <c r="A71" s="22"/>
      <c r="B71" s="23" t="s">
        <v>307</v>
      </c>
      <c r="C71" s="22"/>
      <c r="D71" s="4" t="s">
        <v>41</v>
      </c>
      <c r="E71" s="4">
        <f>SUM(E69)</f>
        <v>36555.599999999999</v>
      </c>
      <c r="F71" s="4">
        <f>SUM(I71+L71+O71+R71+U71+X71+AA71+AD71+AG71+AJ71+AM71+AP71)</f>
        <v>26613.15496</v>
      </c>
      <c r="G71" s="10">
        <f>SUM(F71/E71)</f>
        <v>0.72801855146680672</v>
      </c>
      <c r="H71" s="4">
        <f>SUM(H69)</f>
        <v>660.5</v>
      </c>
      <c r="I71" s="4">
        <f>I69</f>
        <v>660.47352000000001</v>
      </c>
      <c r="J71" s="10">
        <f>SUM(I71/H71)</f>
        <v>0.99995990915972754</v>
      </c>
      <c r="K71" s="4">
        <f>SUM(K69)</f>
        <v>3868.2</v>
      </c>
      <c r="L71" s="4">
        <f>L72</f>
        <v>3868.2</v>
      </c>
      <c r="M71" s="10">
        <f>SUM(L71/K71)</f>
        <v>1</v>
      </c>
      <c r="N71" s="4">
        <f>SUM(N69)</f>
        <v>2710.9</v>
      </c>
      <c r="O71" s="4">
        <f>SUM(O69)</f>
        <v>2710.9</v>
      </c>
      <c r="P71" s="10">
        <f>SUM(O71/N71)</f>
        <v>1</v>
      </c>
      <c r="Q71" s="4">
        <f>SUM(Q69)</f>
        <v>4430.7</v>
      </c>
      <c r="R71" s="4">
        <f>SUM(R70)</f>
        <v>4430.7</v>
      </c>
      <c r="S71" s="10">
        <f>SUM(R71/Q71)</f>
        <v>1</v>
      </c>
      <c r="T71" s="4">
        <v>1946.3</v>
      </c>
      <c r="U71" s="4">
        <f>U72</f>
        <v>1946.4814400000018</v>
      </c>
      <c r="V71" s="10">
        <f>V72</f>
        <v>1.0000932230385871</v>
      </c>
      <c r="W71" s="4">
        <f>SUM(W69)</f>
        <v>3526</v>
      </c>
      <c r="X71" s="4">
        <f>X72</f>
        <v>3526</v>
      </c>
      <c r="Y71" s="10">
        <f>SUM(X71/W71)</f>
        <v>1</v>
      </c>
      <c r="Z71" s="4">
        <f>SUM(Z69)</f>
        <v>3543.7</v>
      </c>
      <c r="AA71" s="4">
        <f>AA69</f>
        <v>3543.7</v>
      </c>
      <c r="AB71" s="10">
        <v>1</v>
      </c>
      <c r="AC71" s="4">
        <f>SUM(AC69)</f>
        <v>3046.3</v>
      </c>
      <c r="AD71" s="4">
        <f>SUM(AD69)</f>
        <v>2805.9</v>
      </c>
      <c r="AE71" s="10">
        <f>AE72</f>
        <v>0.92108459442602497</v>
      </c>
      <c r="AF71" s="4">
        <f>SUM(AF69)</f>
        <v>3046.3</v>
      </c>
      <c r="AG71" s="4">
        <f>AG72</f>
        <v>3120.8</v>
      </c>
      <c r="AH71" s="10">
        <f>AH72</f>
        <v>1.024455897318058</v>
      </c>
      <c r="AI71" s="4">
        <f>SUM(AI69)</f>
        <v>3046.3</v>
      </c>
      <c r="AJ71" s="4"/>
      <c r="AK71" s="4"/>
      <c r="AL71" s="4">
        <f>SUM(AL69)</f>
        <v>3046.3</v>
      </c>
      <c r="AM71" s="4"/>
      <c r="AN71" s="4"/>
      <c r="AO71" s="4">
        <v>3684.1</v>
      </c>
      <c r="AP71" s="4"/>
      <c r="AQ71" s="4"/>
      <c r="AR71" s="24"/>
    </row>
    <row r="72" spans="1:44" ht="21" customHeight="1">
      <c r="A72" s="22"/>
      <c r="B72" s="23"/>
      <c r="C72" s="22"/>
      <c r="D72" s="4" t="s">
        <v>43</v>
      </c>
      <c r="E72" s="4">
        <f>SUM(H72+K72+N72+Q72+T72+W72+Z72+AC72+AF72+AI72+AL72+AO72)</f>
        <v>36555.599999999999</v>
      </c>
      <c r="F72" s="4">
        <f>SUM(F71)</f>
        <v>26613.15496</v>
      </c>
      <c r="G72" s="10">
        <f>SUM(F72/E72)</f>
        <v>0.72801855146680672</v>
      </c>
      <c r="H72" s="4">
        <f>SUM(H71)</f>
        <v>660.5</v>
      </c>
      <c r="I72" s="4">
        <f>I70</f>
        <v>660.47352000000001</v>
      </c>
      <c r="J72" s="10">
        <f>SUM(I72/H72)</f>
        <v>0.99995990915972754</v>
      </c>
      <c r="K72" s="4">
        <f>SUM(K71)</f>
        <v>3868.2</v>
      </c>
      <c r="L72" s="4">
        <v>3868.2</v>
      </c>
      <c r="M72" s="10">
        <f>SUM(L72/K72)</f>
        <v>1</v>
      </c>
      <c r="N72" s="4">
        <f>SUM(N71)</f>
        <v>2710.9</v>
      </c>
      <c r="O72" s="4">
        <f>SUM(O70)</f>
        <v>2710.9</v>
      </c>
      <c r="P72" s="10">
        <f>SUM(O72/N72)</f>
        <v>1</v>
      </c>
      <c r="Q72" s="4">
        <f>SUM(Q71)</f>
        <v>4430.7</v>
      </c>
      <c r="R72" s="4">
        <f>SUM(R71)</f>
        <v>4430.7</v>
      </c>
      <c r="S72" s="10">
        <f>SUM(R72/Q72)</f>
        <v>1</v>
      </c>
      <c r="T72" s="4">
        <f>SUM(T71)</f>
        <v>1946.3</v>
      </c>
      <c r="U72" s="4">
        <f>U70</f>
        <v>1946.4814400000018</v>
      </c>
      <c r="V72" s="10">
        <f>SUM(U72/T72)</f>
        <v>1.0000932230385871</v>
      </c>
      <c r="W72" s="4">
        <f>SUM(W71)</f>
        <v>3526</v>
      </c>
      <c r="X72" s="4">
        <f>X70</f>
        <v>3526</v>
      </c>
      <c r="Y72" s="10">
        <f>SUM(X72/W72)</f>
        <v>1</v>
      </c>
      <c r="Z72" s="4">
        <v>3543.7</v>
      </c>
      <c r="AA72" s="4">
        <v>3543.7</v>
      </c>
      <c r="AB72" s="10">
        <f>SUM(AA72/Z72)</f>
        <v>1</v>
      </c>
      <c r="AC72" s="4">
        <v>3046.3</v>
      </c>
      <c r="AD72" s="4">
        <v>2805.9</v>
      </c>
      <c r="AE72" s="10">
        <f>SUM(AD72/AC72)</f>
        <v>0.92108459442602497</v>
      </c>
      <c r="AF72" s="4">
        <f>SUM(AF71)</f>
        <v>3046.3</v>
      </c>
      <c r="AG72" s="4">
        <v>3120.8</v>
      </c>
      <c r="AH72" s="10">
        <f>SUM(AG72/AF72)</f>
        <v>1.024455897318058</v>
      </c>
      <c r="AI72" s="4">
        <f>SUM(AI71)</f>
        <v>3046.3</v>
      </c>
      <c r="AJ72" s="4"/>
      <c r="AK72" s="4"/>
      <c r="AL72" s="4">
        <f>SUM(AL71)</f>
        <v>3046.3</v>
      </c>
      <c r="AM72" s="4"/>
      <c r="AN72" s="4"/>
      <c r="AO72" s="4">
        <v>3684.1</v>
      </c>
      <c r="AP72" s="4"/>
      <c r="AQ72" s="4"/>
      <c r="AR72" s="24"/>
    </row>
    <row r="73" spans="1:44" ht="1.2" customHeight="1">
      <c r="A73" s="22"/>
      <c r="B73" s="23" t="s">
        <v>277</v>
      </c>
      <c r="C73" s="22"/>
      <c r="D73" s="4" t="s">
        <v>41</v>
      </c>
      <c r="E73" s="4"/>
      <c r="F73" s="4"/>
      <c r="G73" s="10"/>
      <c r="H73" s="4"/>
      <c r="I73" s="4"/>
      <c r="J73" s="10"/>
      <c r="K73" s="4"/>
      <c r="L73" s="4"/>
      <c r="M73" s="10"/>
      <c r="N73" s="4"/>
      <c r="O73" s="4"/>
      <c r="P73" s="10"/>
      <c r="Q73" s="4"/>
      <c r="R73" s="4"/>
      <c r="S73" s="10"/>
      <c r="T73" s="4"/>
      <c r="U73" s="4"/>
      <c r="V73" s="10"/>
      <c r="W73" s="4"/>
      <c r="X73" s="4"/>
      <c r="Y73" s="10"/>
      <c r="Z73" s="4"/>
      <c r="AA73" s="4"/>
      <c r="AB73" s="10"/>
      <c r="AC73" s="4"/>
      <c r="AD73" s="4"/>
      <c r="AE73" s="10"/>
      <c r="AF73" s="4"/>
      <c r="AG73" s="4"/>
      <c r="AH73" s="10"/>
      <c r="AI73" s="4"/>
      <c r="AJ73" s="4"/>
      <c r="AK73" s="4"/>
      <c r="AL73" s="4"/>
      <c r="AM73" s="4"/>
      <c r="AN73" s="4"/>
      <c r="AO73" s="4"/>
      <c r="AP73" s="4"/>
      <c r="AQ73" s="4"/>
      <c r="AR73" s="24"/>
    </row>
    <row r="74" spans="1:44" ht="28.8" hidden="1" customHeight="1">
      <c r="A74" s="22"/>
      <c r="B74" s="23"/>
      <c r="C74" s="22"/>
      <c r="D74" s="4" t="s">
        <v>43</v>
      </c>
      <c r="E74" s="4"/>
      <c r="F74" s="4"/>
      <c r="G74" s="10"/>
      <c r="H74" s="4"/>
      <c r="I74" s="4"/>
      <c r="J74" s="10"/>
      <c r="K74" s="4"/>
      <c r="L74" s="4"/>
      <c r="M74" s="10"/>
      <c r="N74" s="4"/>
      <c r="O74" s="4"/>
      <c r="P74" s="10"/>
      <c r="Q74" s="4"/>
      <c r="R74" s="4"/>
      <c r="S74" s="10"/>
      <c r="T74" s="4"/>
      <c r="U74" s="4"/>
      <c r="V74" s="10"/>
      <c r="W74" s="4"/>
      <c r="X74" s="4"/>
      <c r="Y74" s="10"/>
      <c r="Z74" s="4"/>
      <c r="AA74" s="4"/>
      <c r="AB74" s="10"/>
      <c r="AC74" s="4"/>
      <c r="AD74" s="4"/>
      <c r="AE74" s="10"/>
      <c r="AF74" s="4"/>
      <c r="AG74" s="4"/>
      <c r="AH74" s="10"/>
      <c r="AI74" s="4"/>
      <c r="AJ74" s="4"/>
      <c r="AK74" s="4"/>
      <c r="AL74" s="4"/>
      <c r="AM74" s="4"/>
      <c r="AN74" s="4"/>
      <c r="AO74" s="4"/>
      <c r="AP74" s="4"/>
      <c r="AQ74" s="4"/>
      <c r="AR74" s="24"/>
    </row>
    <row r="75" spans="1:44" ht="22.5" customHeight="1">
      <c r="A75" s="24" t="s">
        <v>260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</row>
    <row r="76" spans="1:44" ht="18.75" customHeight="1">
      <c r="A76" s="24" t="s">
        <v>308</v>
      </c>
      <c r="B76" s="24"/>
      <c r="C76" s="24"/>
      <c r="D76" s="4" t="s">
        <v>41</v>
      </c>
      <c r="E76" s="4">
        <f>SUM(E32+E22)</f>
        <v>8743.9</v>
      </c>
      <c r="F76" s="4">
        <f>SUM(I76+L76+O76+R76+U76+X76+AA76+AD76+AG76+AJ76+AM76+AP76)</f>
        <v>5458.2</v>
      </c>
      <c r="G76" s="10">
        <f t="shared" ref="G76:G81" si="8">SUM(F76/E76)</f>
        <v>0.62422946282551262</v>
      </c>
      <c r="H76" s="4">
        <f>SUM(H32+H22)</f>
        <v>101.8</v>
      </c>
      <c r="I76" s="4">
        <f>SUM(I32+I22)</f>
        <v>101.8</v>
      </c>
      <c r="J76" s="10">
        <f>SUM(I76/H76)</f>
        <v>1</v>
      </c>
      <c r="K76" s="4">
        <f>SUM(K32+K22)</f>
        <v>879.55</v>
      </c>
      <c r="L76" s="4">
        <f>SUM(L32+L22)</f>
        <v>879.55</v>
      </c>
      <c r="M76" s="10">
        <f t="shared" ref="M76:M81" si="9">SUM(L76/K76)</f>
        <v>1</v>
      </c>
      <c r="N76" s="4">
        <f>SUM(N32+N22)</f>
        <v>259.58999999999997</v>
      </c>
      <c r="O76" s="4">
        <f>SUM(O32+O22)</f>
        <v>259.58999999999997</v>
      </c>
      <c r="P76" s="10">
        <f>SUM(O76/N76)</f>
        <v>1</v>
      </c>
      <c r="Q76" s="4">
        <f>SUM(Q32+Q22)</f>
        <v>2520.4</v>
      </c>
      <c r="R76" s="4">
        <f>SUM(R32+R22)</f>
        <v>2520.4</v>
      </c>
      <c r="S76" s="10">
        <f t="shared" ref="S76:S81" si="10">SUM(R76/Q76)</f>
        <v>1</v>
      </c>
      <c r="T76" s="4">
        <f>SUM(T32+T22)</f>
        <v>703.7</v>
      </c>
      <c r="U76" s="4">
        <f>SUM(U32+U22)</f>
        <v>703.69</v>
      </c>
      <c r="V76" s="10">
        <f>SUM(U76/T76)</f>
        <v>0.9999857893988916</v>
      </c>
      <c r="W76" s="4">
        <f>SUM(W32+W22)</f>
        <v>56.2</v>
      </c>
      <c r="X76" s="4">
        <f>SUM(X32+X22)</f>
        <v>56.2</v>
      </c>
      <c r="Y76" s="10">
        <f t="shared" ref="Y76:Y81" si="11">SUM(X76/W76)</f>
        <v>1</v>
      </c>
      <c r="Z76" s="4">
        <f>SUM(Z32+Z22)</f>
        <v>233.9</v>
      </c>
      <c r="AA76" s="4">
        <f>SUM(AA32+AA22)</f>
        <v>233.9</v>
      </c>
      <c r="AB76" s="10">
        <f>SUM(AA76/Z76)</f>
        <v>1</v>
      </c>
      <c r="AC76" s="4">
        <f>SUM(AC32+AC22)</f>
        <v>400</v>
      </c>
      <c r="AD76" s="4">
        <f>SUM(AD32+AD22)</f>
        <v>747.17</v>
      </c>
      <c r="AE76" s="10">
        <f t="shared" ref="AE76:AE81" si="12">SUM(AD76/AC76)</f>
        <v>1.8679249999999998</v>
      </c>
      <c r="AF76" s="4">
        <f>SUM(AF32+AF22)</f>
        <v>373.7</v>
      </c>
      <c r="AG76" s="4">
        <f>SUM(AG32+AG22)</f>
        <v>-44.1</v>
      </c>
      <c r="AH76" s="10">
        <f>SUM(AG76/AF76)</f>
        <v>-0.11800909820711801</v>
      </c>
      <c r="AI76" s="4">
        <f>SUM(AI32+AI22)</f>
        <v>450</v>
      </c>
      <c r="AJ76" s="4">
        <f>SUM(AJ32+AJ22)</f>
        <v>0</v>
      </c>
      <c r="AK76" s="4"/>
      <c r="AL76" s="4">
        <f>SUM(AL32+AL22)</f>
        <v>532.4</v>
      </c>
      <c r="AM76" s="4">
        <f>SUM(AM32+AM22)</f>
        <v>0</v>
      </c>
      <c r="AN76" s="4"/>
      <c r="AO76" s="4">
        <f>SUM(AO32+AO22)</f>
        <v>2232.6</v>
      </c>
      <c r="AP76" s="4">
        <f>SUM(AP32+AP22)</f>
        <v>0</v>
      </c>
      <c r="AQ76" s="4"/>
      <c r="AR76" s="24"/>
    </row>
    <row r="77" spans="1:44" ht="47.25" customHeight="1">
      <c r="A77" s="24"/>
      <c r="B77" s="24"/>
      <c r="C77" s="24"/>
      <c r="D77" s="4" t="s">
        <v>43</v>
      </c>
      <c r="E77" s="4">
        <f>SUM(E76)</f>
        <v>8743.9</v>
      </c>
      <c r="F77" s="4">
        <f>SUM(I77+L77+O77+R77+U77+X77+AA77+AD77+AG77+AJ77+AM77+AP77)</f>
        <v>5458.2</v>
      </c>
      <c r="G77" s="10">
        <f t="shared" si="8"/>
        <v>0.62422946282551262</v>
      </c>
      <c r="H77" s="4">
        <f>SUM(H76)</f>
        <v>101.8</v>
      </c>
      <c r="I77" s="4">
        <f>SUM(I76)</f>
        <v>101.8</v>
      </c>
      <c r="J77" s="10">
        <f>SUM(I77/H77)</f>
        <v>1</v>
      </c>
      <c r="K77" s="4">
        <f>SUM(K76)</f>
        <v>879.55</v>
      </c>
      <c r="L77" s="4">
        <f>SUM(L76)</f>
        <v>879.55</v>
      </c>
      <c r="M77" s="10">
        <f t="shared" si="9"/>
        <v>1</v>
      </c>
      <c r="N77" s="4">
        <f>SUM(N76)</f>
        <v>259.58999999999997</v>
      </c>
      <c r="O77" s="4">
        <f>SUM(O76)</f>
        <v>259.58999999999997</v>
      </c>
      <c r="P77" s="10">
        <f>SUM(O77/N77)</f>
        <v>1</v>
      </c>
      <c r="Q77" s="4">
        <f>SUM(Q76)</f>
        <v>2520.4</v>
      </c>
      <c r="R77" s="4">
        <f>SUM(R76)</f>
        <v>2520.4</v>
      </c>
      <c r="S77" s="10">
        <f t="shared" si="10"/>
        <v>1</v>
      </c>
      <c r="T77" s="4">
        <f>SUM(T76)</f>
        <v>703.7</v>
      </c>
      <c r="U77" s="4">
        <f>SUM(U76)</f>
        <v>703.69</v>
      </c>
      <c r="V77" s="10">
        <f>SUM(U77/T77)</f>
        <v>0.9999857893988916</v>
      </c>
      <c r="W77" s="4">
        <f>SUM(W76)</f>
        <v>56.2</v>
      </c>
      <c r="X77" s="4">
        <f>SUM(X76)</f>
        <v>56.2</v>
      </c>
      <c r="Y77" s="10">
        <f t="shared" si="11"/>
        <v>1</v>
      </c>
      <c r="Z77" s="4">
        <f>SUM(Z76)</f>
        <v>233.9</v>
      </c>
      <c r="AA77" s="4">
        <f>SUM(AA76)</f>
        <v>233.9</v>
      </c>
      <c r="AB77" s="10">
        <f>SUM(AA77/Z77)</f>
        <v>1</v>
      </c>
      <c r="AC77" s="4">
        <f>SUM(AC76)</f>
        <v>400</v>
      </c>
      <c r="AD77" s="4">
        <f>SUM(AD76)</f>
        <v>747.17</v>
      </c>
      <c r="AE77" s="10">
        <f t="shared" si="12"/>
        <v>1.8679249999999998</v>
      </c>
      <c r="AF77" s="4">
        <f>SUM(AF76)</f>
        <v>373.7</v>
      </c>
      <c r="AG77" s="4">
        <f>SUM(AG76)</f>
        <v>-44.1</v>
      </c>
      <c r="AH77" s="10">
        <f>SUM(AG77/AF77)</f>
        <v>-0.11800909820711801</v>
      </c>
      <c r="AI77" s="4">
        <f>SUM(AI76)</f>
        <v>450</v>
      </c>
      <c r="AJ77" s="4">
        <f>SUM(AJ76)</f>
        <v>0</v>
      </c>
      <c r="AK77" s="4"/>
      <c r="AL77" s="4">
        <f>SUM(AL76)</f>
        <v>532.4</v>
      </c>
      <c r="AM77" s="4">
        <f>SUM(AM76)</f>
        <v>0</v>
      </c>
      <c r="AN77" s="4"/>
      <c r="AO77" s="4">
        <f>SUM(AO76)</f>
        <v>2232.6</v>
      </c>
      <c r="AP77" s="4">
        <f>SUM(AP76)</f>
        <v>0</v>
      </c>
      <c r="AQ77" s="4"/>
      <c r="AR77" s="24"/>
    </row>
    <row r="78" spans="1:44" ht="42.75" customHeight="1">
      <c r="A78" s="24" t="s">
        <v>309</v>
      </c>
      <c r="B78" s="24"/>
      <c r="C78" s="24"/>
      <c r="D78" s="4" t="s">
        <v>41</v>
      </c>
      <c r="E78" s="4">
        <f>SUM(E71+E38+E36+E34)</f>
        <v>38242.6</v>
      </c>
      <c r="F78" s="4">
        <f>SUM(F71+F38+F36+F34)</f>
        <v>27182.832038</v>
      </c>
      <c r="G78" s="10">
        <f t="shared" si="8"/>
        <v>0.7107997897109507</v>
      </c>
      <c r="H78" s="4">
        <f>SUM(H71+H38+H36+H34)</f>
        <v>660.5</v>
      </c>
      <c r="I78" s="4">
        <f>SUM(H71+H38+H36+H34)</f>
        <v>660.5</v>
      </c>
      <c r="J78" s="10">
        <f>SUM(I78/H78)</f>
        <v>1</v>
      </c>
      <c r="K78" s="4">
        <f>SUM(K71+K38+K36+K34)</f>
        <v>3968.1</v>
      </c>
      <c r="L78" s="4">
        <f>SUM(L71+L38+L36+L34)</f>
        <v>3968.0883179999996</v>
      </c>
      <c r="M78" s="10">
        <f t="shared" si="9"/>
        <v>0.99999705602177358</v>
      </c>
      <c r="N78" s="4">
        <f>SUM(N71+N38+N36+N34)</f>
        <v>2825.2400000000002</v>
      </c>
      <c r="O78" s="4">
        <f>SUM(O71+O38+O36+O34)</f>
        <v>2825.2400000000002</v>
      </c>
      <c r="P78" s="10">
        <f>SUM(O78/N78)</f>
        <v>1</v>
      </c>
      <c r="Q78" s="4">
        <f>SUM(Q71+Q38+Q36+Q34)</f>
        <v>4430.7</v>
      </c>
      <c r="R78" s="4">
        <f>SUM(R71+R38+R36+R34)</f>
        <v>4430.7</v>
      </c>
      <c r="S78" s="10">
        <f t="shared" si="10"/>
        <v>1</v>
      </c>
      <c r="T78" s="4">
        <f>SUM(T71+T38+T36+T34)</f>
        <v>1959.5</v>
      </c>
      <c r="U78" s="4">
        <f>SUM(U71+U38+U36+U34)</f>
        <v>1959.6814400000019</v>
      </c>
      <c r="V78" s="10">
        <f>SUM(U78/T78)</f>
        <v>1.0000925950497586</v>
      </c>
      <c r="W78" s="4">
        <f>SUM(W71+W38+W36+W34)</f>
        <v>3697.4</v>
      </c>
      <c r="X78" s="4">
        <f>SUM(X71+X38+X36+X34)</f>
        <v>3697.4</v>
      </c>
      <c r="Y78" s="10">
        <f t="shared" si="11"/>
        <v>1</v>
      </c>
      <c r="Z78" s="4">
        <f>SUM(Z71+Z38+Z36+Z34)</f>
        <v>3569.386</v>
      </c>
      <c r="AA78" s="4">
        <f>SUM(AA71+AA38+AA36+AA34)</f>
        <v>3569.386</v>
      </c>
      <c r="AB78" s="10">
        <f>SUM(AA78/Z78)</f>
        <v>1</v>
      </c>
      <c r="AC78" s="4">
        <f>SUM(AC71+AC38+AC36+AC34)</f>
        <v>3046.3</v>
      </c>
      <c r="AD78" s="4">
        <f>SUM(AD71+AD38+AD36+AD34)</f>
        <v>2932.5117600000003</v>
      </c>
      <c r="AE78" s="10">
        <f t="shared" si="12"/>
        <v>0.96264706693365731</v>
      </c>
      <c r="AF78" s="4">
        <f>SUM(AF71+AF38+AF36+AF34)</f>
        <v>3266.3</v>
      </c>
      <c r="AG78" s="4">
        <f>SUM(AG71+AG38+AG36+AG34)</f>
        <v>3139.3510000000001</v>
      </c>
      <c r="AH78" s="10">
        <f>SUM(AG78/AF78)</f>
        <v>0.96113369868046417</v>
      </c>
      <c r="AI78" s="4">
        <f>SUM(AI71+AI38+AI36+AI34)</f>
        <v>3046.3</v>
      </c>
      <c r="AJ78" s="4">
        <f>SUM(AJ71+AJ38+AJ36+AJ34)</f>
        <v>0</v>
      </c>
      <c r="AK78" s="4"/>
      <c r="AL78" s="4">
        <f>SUM(AL71+AL38+AL36+AL34)</f>
        <v>3943.6229220000005</v>
      </c>
      <c r="AM78" s="4">
        <f>SUM(AM71+AM38+AM36+AM34)</f>
        <v>0</v>
      </c>
      <c r="AN78" s="4"/>
      <c r="AO78" s="4">
        <f>SUM(AO71+AO38+AO36+AO34)</f>
        <v>3684.1</v>
      </c>
      <c r="AP78" s="4">
        <f>SUM(AP71+AP38+AP36+AP34)</f>
        <v>0</v>
      </c>
      <c r="AQ78" s="4"/>
      <c r="AR78" s="24"/>
    </row>
    <row r="79" spans="1:44" ht="20.25" customHeight="1">
      <c r="A79" s="24"/>
      <c r="B79" s="24"/>
      <c r="C79" s="24"/>
      <c r="D79" s="4" t="s">
        <v>43</v>
      </c>
      <c r="E79" s="4">
        <f>SUM(E78)</f>
        <v>38242.6</v>
      </c>
      <c r="F79" s="4">
        <f>SUM(F72+F39+F37+F35)</f>
        <v>27182.832038</v>
      </c>
      <c r="G79" s="10">
        <f t="shared" si="8"/>
        <v>0.7107997897109507</v>
      </c>
      <c r="H79" s="4">
        <f>SUM(H78)</f>
        <v>660.5</v>
      </c>
      <c r="I79" s="4">
        <f>SUM(I78)</f>
        <v>660.5</v>
      </c>
      <c r="J79" s="10">
        <f>SUM(I79/H79)</f>
        <v>1</v>
      </c>
      <c r="K79" s="4">
        <f>SUM(K78)</f>
        <v>3968.1</v>
      </c>
      <c r="L79" s="4">
        <f>SUM(L78)</f>
        <v>3968.0883179999996</v>
      </c>
      <c r="M79" s="10">
        <f t="shared" si="9"/>
        <v>0.99999705602177358</v>
      </c>
      <c r="N79" s="4">
        <f>SUM(N78)</f>
        <v>2825.2400000000002</v>
      </c>
      <c r="O79" s="4">
        <f>SUM(O78)</f>
        <v>2825.2400000000002</v>
      </c>
      <c r="P79" s="10">
        <f>SUM(O79/N79)</f>
        <v>1</v>
      </c>
      <c r="Q79" s="4">
        <f>SUM(Q78)</f>
        <v>4430.7</v>
      </c>
      <c r="R79" s="4">
        <f>SUM(R78)</f>
        <v>4430.7</v>
      </c>
      <c r="S79" s="10">
        <f t="shared" si="10"/>
        <v>1</v>
      </c>
      <c r="T79" s="4">
        <f>SUM(T78)</f>
        <v>1959.5</v>
      </c>
      <c r="U79" s="4">
        <f>SUM(U78)</f>
        <v>1959.6814400000019</v>
      </c>
      <c r="V79" s="10">
        <f>SUM(U79/T79)</f>
        <v>1.0000925950497586</v>
      </c>
      <c r="W79" s="4">
        <f>SUM(W78)</f>
        <v>3697.4</v>
      </c>
      <c r="X79" s="4">
        <f>SUM(X78)</f>
        <v>3697.4</v>
      </c>
      <c r="Y79" s="10">
        <f t="shared" si="11"/>
        <v>1</v>
      </c>
      <c r="Z79" s="4">
        <f>SUM(Z78)</f>
        <v>3569.386</v>
      </c>
      <c r="AA79" s="4">
        <f>SUM(AA78)</f>
        <v>3569.386</v>
      </c>
      <c r="AB79" s="10">
        <f>SUM(AA79/Z79)</f>
        <v>1</v>
      </c>
      <c r="AC79" s="4">
        <f>SUM(AC78)</f>
        <v>3046.3</v>
      </c>
      <c r="AD79" s="4">
        <f>SUM(AD78)</f>
        <v>2932.5117600000003</v>
      </c>
      <c r="AE79" s="10">
        <f t="shared" si="12"/>
        <v>0.96264706693365731</v>
      </c>
      <c r="AF79" s="4">
        <f>SUM(AF78)</f>
        <v>3266.3</v>
      </c>
      <c r="AG79" s="4">
        <f>SUM(AG78)</f>
        <v>3139.3510000000001</v>
      </c>
      <c r="AH79" s="10">
        <f>SUM(AG79/AF79)</f>
        <v>0.96113369868046417</v>
      </c>
      <c r="AI79" s="4">
        <f>SUM(AI78)</f>
        <v>3046.3</v>
      </c>
      <c r="AJ79" s="4">
        <f>SUM(AJ78)</f>
        <v>0</v>
      </c>
      <c r="AK79" s="4"/>
      <c r="AL79" s="4">
        <f>SUM(AL78)</f>
        <v>3943.6229220000005</v>
      </c>
      <c r="AM79" s="4">
        <f>SUM(AM78)</f>
        <v>0</v>
      </c>
      <c r="AN79" s="4"/>
      <c r="AO79" s="4">
        <f>SUM(AO78)</f>
        <v>3684.1</v>
      </c>
      <c r="AP79" s="4">
        <f>SUM(AP78)</f>
        <v>0</v>
      </c>
      <c r="AQ79" s="4"/>
      <c r="AR79" s="24"/>
    </row>
    <row r="80" spans="1:44" ht="21" customHeight="1">
      <c r="A80" s="24" t="s">
        <v>332</v>
      </c>
      <c r="B80" s="24"/>
      <c r="C80" s="24"/>
      <c r="D80" s="4" t="s">
        <v>41</v>
      </c>
      <c r="E80" s="4">
        <f>SUM(E60+E58+E56+E54+E52+E50+E48+E46+E44+E42+E40+E62)</f>
        <v>10720.9</v>
      </c>
      <c r="F80" s="4">
        <f>SUM(I80+L80+O80+R80+U80+X80+AA80+AD80+AG80+AJ80+AM80+AP80)</f>
        <v>7213.1900000000005</v>
      </c>
      <c r="G80" s="10">
        <f t="shared" si="8"/>
        <v>0.67281571509854587</v>
      </c>
      <c r="H80" s="4">
        <f>SUM(H54+H52+H50+H48+H46+H44+H42+H40)</f>
        <v>0</v>
      </c>
      <c r="I80" s="4"/>
      <c r="J80" s="10"/>
      <c r="K80" s="4">
        <f>SUM(K54+K52+K50+K48+K46+K44+K42+K40)</f>
        <v>1189.25</v>
      </c>
      <c r="L80" s="4">
        <f>SUM(L40+L42+L44+L46+L48+L50+L52+L54)</f>
        <v>1189.25</v>
      </c>
      <c r="M80" s="10">
        <f t="shared" si="9"/>
        <v>1</v>
      </c>
      <c r="N80" s="4">
        <f>SUM(N54+N52+N50+N48+N46+N44+N42+N40)</f>
        <v>0</v>
      </c>
      <c r="O80" s="4"/>
      <c r="P80" s="10"/>
      <c r="Q80" s="4">
        <f>SUM(Q54+Q52+Q50+Q48+Q46+Q44+Q42+Q40)</f>
        <v>2912.88</v>
      </c>
      <c r="R80" s="4">
        <f>SUM(R52+R50+R42)</f>
        <v>2912.88</v>
      </c>
      <c r="S80" s="10">
        <f t="shared" si="10"/>
        <v>1</v>
      </c>
      <c r="T80" s="4">
        <f>SUM(T54+T52+T50+T48+T46+T44+T42+T40)</f>
        <v>386.56</v>
      </c>
      <c r="U80" s="4">
        <f>SUM(U52)</f>
        <v>386.56</v>
      </c>
      <c r="V80" s="10"/>
      <c r="W80" s="4">
        <f>SUM(W54+W52+W50+W48+W46+W44+W42+W40)</f>
        <v>1140.0999999999999</v>
      </c>
      <c r="X80" s="4">
        <f>SUM(X52+X42)</f>
        <v>1140.0999999999999</v>
      </c>
      <c r="Y80" s="10">
        <f t="shared" si="11"/>
        <v>1</v>
      </c>
      <c r="Z80" s="4">
        <f>SUM(Z54+Z52+Z50+Z48+Z46+Z44+Z42+Z40)</f>
        <v>0</v>
      </c>
      <c r="AA80" s="4"/>
      <c r="AB80" s="10"/>
      <c r="AC80" s="4">
        <f>SUM(AC62+AC60+AC58+AC56+AC54+AC52+AC50+AC48+AC46+AC44+AC42+AC40)</f>
        <v>447.3</v>
      </c>
      <c r="AD80" s="4">
        <f>SUM(AD62+AD60+AD58+AD56+AD54+AD52+AD50+AD48+AD46+AD44+AD42+AD40)</f>
        <v>1420.5</v>
      </c>
      <c r="AE80" s="10">
        <f t="shared" si="12"/>
        <v>3.1757209926224008</v>
      </c>
      <c r="AF80" s="4">
        <f>SUM(AF62+AF60+AF58+AF56+AF54+AF52+AF50+AF48+AF46+AF44+AF42+AF40)</f>
        <v>0</v>
      </c>
      <c r="AG80" s="4">
        <f>SUM(AG62+AG60+AG58+AG56+AG54+AG52+AG50+AG48+AG46+AG44+AG42+AG40)</f>
        <v>163.9</v>
      </c>
      <c r="AH80" s="10"/>
      <c r="AI80" s="4">
        <f>SUM(AI62+AI60+AI58+AI56+AI54+AI52+AI50+AI48+AI46+AI44+AI42+AI40)</f>
        <v>0</v>
      </c>
      <c r="AJ80" s="4">
        <f>SUM(AJ62+AJ60+AJ58+AJ56+AJ54+AJ52+AJ50+AJ48+AJ46+AJ44+AJ42+AJ40)</f>
        <v>0</v>
      </c>
      <c r="AK80" s="4"/>
      <c r="AL80" s="4">
        <f>SUM(AL62+AL60+AL58+AL56+AL54+AL52+AL50+AL48+AL46+AL44+AL42+AL40)</f>
        <v>0</v>
      </c>
      <c r="AM80" s="4">
        <f>SUM(AM62+AM60+AM58+AM56+AM54+AM52+AM50+AM48+AM46+AM44+AM42+AM40)</f>
        <v>0</v>
      </c>
      <c r="AN80" s="4"/>
      <c r="AO80" s="4">
        <f>SUM(AO62+AO60+AO58+AO56+AO54+AO50+AO52+AO48+AO46+AO44+AO42+AO40)</f>
        <v>4644.82</v>
      </c>
      <c r="AP80" s="4">
        <f>SUM(AP62+AP60+AP58+AP56+AP54+AP52+AP50+AP48+AP46+AP44+AP42+AP40)</f>
        <v>0</v>
      </c>
      <c r="AQ80" s="4"/>
      <c r="AR80" s="24"/>
    </row>
    <row r="81" spans="1:44" ht="24.75" customHeight="1" thickBot="1">
      <c r="A81" s="24"/>
      <c r="B81" s="24"/>
      <c r="C81" s="24"/>
      <c r="D81" s="4" t="s">
        <v>43</v>
      </c>
      <c r="E81" s="4">
        <f>SUM(E80)</f>
        <v>10720.9</v>
      </c>
      <c r="F81" s="4">
        <f>SUM(F80)</f>
        <v>7213.1900000000005</v>
      </c>
      <c r="G81" s="10">
        <f t="shared" si="8"/>
        <v>0.67281571509854587</v>
      </c>
      <c r="H81" s="4">
        <f>SUM(H80)</f>
        <v>0</v>
      </c>
      <c r="I81" s="4"/>
      <c r="J81" s="10"/>
      <c r="K81" s="4">
        <f>SUM(K80)</f>
        <v>1189.25</v>
      </c>
      <c r="L81" s="4">
        <f>SUM(L80)</f>
        <v>1189.25</v>
      </c>
      <c r="M81" s="10">
        <f t="shared" si="9"/>
        <v>1</v>
      </c>
      <c r="N81" s="4">
        <f>SUM(N80)</f>
        <v>0</v>
      </c>
      <c r="O81" s="4"/>
      <c r="P81" s="10"/>
      <c r="Q81" s="4">
        <f>SUM(Q80)</f>
        <v>2912.88</v>
      </c>
      <c r="R81" s="4">
        <f>SUM(R80)</f>
        <v>2912.88</v>
      </c>
      <c r="S81" s="10">
        <f t="shared" si="10"/>
        <v>1</v>
      </c>
      <c r="T81" s="4">
        <f>SUM(T80)</f>
        <v>386.56</v>
      </c>
      <c r="U81" s="4">
        <f>SUM(U80)</f>
        <v>386.56</v>
      </c>
      <c r="V81" s="10"/>
      <c r="W81" s="4">
        <f>SUM(W80)</f>
        <v>1140.0999999999999</v>
      </c>
      <c r="X81" s="4">
        <f>SUM(X80)</f>
        <v>1140.0999999999999</v>
      </c>
      <c r="Y81" s="10">
        <f t="shared" si="11"/>
        <v>1</v>
      </c>
      <c r="Z81" s="4">
        <f>SUM(Z80)</f>
        <v>0</v>
      </c>
      <c r="AA81" s="4"/>
      <c r="AB81" s="10"/>
      <c r="AC81" s="4">
        <f>SUM(AC80)</f>
        <v>447.3</v>
      </c>
      <c r="AD81" s="4">
        <f>SUM(AD54+AD52+AD50+AD48+AD46+AD44+AD42+AD40)</f>
        <v>1420.5</v>
      </c>
      <c r="AE81" s="10">
        <f t="shared" si="12"/>
        <v>3.1757209926224008</v>
      </c>
      <c r="AF81" s="4">
        <f>SUM(AF80)</f>
        <v>0</v>
      </c>
      <c r="AG81" s="4">
        <f>SUM(AG80)</f>
        <v>163.9</v>
      </c>
      <c r="AH81" s="10"/>
      <c r="AI81" s="4">
        <f>SUM(AI80)</f>
        <v>0</v>
      </c>
      <c r="AJ81" s="4"/>
      <c r="AK81" s="4"/>
      <c r="AL81" s="4">
        <f>SUM(AL80)</f>
        <v>0</v>
      </c>
      <c r="AM81" s="4"/>
      <c r="AN81" s="4"/>
      <c r="AO81" s="4">
        <f>SUM(AO80)</f>
        <v>4644.82</v>
      </c>
      <c r="AP81" s="4"/>
      <c r="AQ81" s="4"/>
      <c r="AR81" s="24"/>
    </row>
    <row r="82" spans="1:44" ht="27.6" customHeight="1">
      <c r="A82" s="27" t="s">
        <v>288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</row>
    <row r="83" spans="1:44" ht="45.15" customHeight="1">
      <c r="A83" s="27" t="s">
        <v>289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</row>
    <row r="84" spans="1:44" ht="19.649999999999999" customHeight="1"/>
    <row r="85" spans="1:44" ht="19.649999999999999" customHeight="1">
      <c r="A85" s="27" t="s">
        <v>346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</row>
    <row r="86" spans="1:44" ht="19.649999999999999" customHeight="1"/>
    <row r="87" spans="1:44" ht="16.5" customHeight="1">
      <c r="A87" s="5" t="s">
        <v>336</v>
      </c>
    </row>
    <row r="90" spans="1:44">
      <c r="B90" s="7" t="s">
        <v>262</v>
      </c>
    </row>
    <row r="92" spans="1:44">
      <c r="A92" s="27" t="s">
        <v>265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</row>
    <row r="99" ht="14.25" customHeight="1"/>
    <row r="105" ht="12.75" customHeight="1"/>
    <row r="117" ht="49.5" customHeight="1"/>
  </sheetData>
  <mergeCells count="148">
    <mergeCell ref="A58:A59"/>
    <mergeCell ref="B58:B59"/>
    <mergeCell ref="C58:C59"/>
    <mergeCell ref="AR58:AR59"/>
    <mergeCell ref="A66:A67"/>
    <mergeCell ref="B66:B67"/>
    <mergeCell ref="C66:C67"/>
    <mergeCell ref="AR66:AR67"/>
    <mergeCell ref="A64:A65"/>
    <mergeCell ref="B64:B65"/>
    <mergeCell ref="C64:C65"/>
    <mergeCell ref="AR64:AR65"/>
    <mergeCell ref="A62:A63"/>
    <mergeCell ref="B62:B63"/>
    <mergeCell ref="C62:C63"/>
    <mergeCell ref="AR62:AR63"/>
    <mergeCell ref="A92:K92"/>
    <mergeCell ref="A82:AR82"/>
    <mergeCell ref="A85:AO85"/>
    <mergeCell ref="A75:AR75"/>
    <mergeCell ref="A76:C77"/>
    <mergeCell ref="AR76:AR77"/>
    <mergeCell ref="A78:C79"/>
    <mergeCell ref="A80:C81"/>
    <mergeCell ref="AR80:AR81"/>
    <mergeCell ref="AR78:AR79"/>
    <mergeCell ref="A83:AR83"/>
    <mergeCell ref="A73:A74"/>
    <mergeCell ref="B73:B74"/>
    <mergeCell ref="C73:C74"/>
    <mergeCell ref="AR73:AR74"/>
    <mergeCell ref="A71:A72"/>
    <mergeCell ref="A38:A39"/>
    <mergeCell ref="B38:B39"/>
    <mergeCell ref="C38:C39"/>
    <mergeCell ref="AR38:AR39"/>
    <mergeCell ref="B71:B72"/>
    <mergeCell ref="C71:C72"/>
    <mergeCell ref="AR71:AR72"/>
    <mergeCell ref="A68:AR68"/>
    <mergeCell ref="A69:A70"/>
    <mergeCell ref="B69:B70"/>
    <mergeCell ref="C69:C70"/>
    <mergeCell ref="AR69:AR70"/>
    <mergeCell ref="A40:A41"/>
    <mergeCell ref="B40:B41"/>
    <mergeCell ref="C40:C41"/>
    <mergeCell ref="AR40:AR41"/>
    <mergeCell ref="A42:A43"/>
    <mergeCell ref="B42:B43"/>
    <mergeCell ref="C42:C43"/>
    <mergeCell ref="C22:C23"/>
    <mergeCell ref="AR22:AR23"/>
    <mergeCell ref="A26:A28"/>
    <mergeCell ref="B26:B28"/>
    <mergeCell ref="C26:C28"/>
    <mergeCell ref="AR26:AR28"/>
    <mergeCell ref="A29:AR29"/>
    <mergeCell ref="A30:A31"/>
    <mergeCell ref="B30:B31"/>
    <mergeCell ref="A34:A35"/>
    <mergeCell ref="B34:B35"/>
    <mergeCell ref="C34:C35"/>
    <mergeCell ref="AR34:AR35"/>
    <mergeCell ref="A36:A37"/>
    <mergeCell ref="B36:B37"/>
    <mergeCell ref="C36:C37"/>
    <mergeCell ref="AR36:AR37"/>
    <mergeCell ref="AR32:AR33"/>
    <mergeCell ref="A1:AR1"/>
    <mergeCell ref="A2:AR2"/>
    <mergeCell ref="A3:AR3"/>
    <mergeCell ref="A4:A6"/>
    <mergeCell ref="B4:B6"/>
    <mergeCell ref="C4:C6"/>
    <mergeCell ref="D4:D6"/>
    <mergeCell ref="E4:G4"/>
    <mergeCell ref="H4:AQ4"/>
    <mergeCell ref="AO5:AQ5"/>
    <mergeCell ref="AR4:AR6"/>
    <mergeCell ref="E5:E6"/>
    <mergeCell ref="F5:F6"/>
    <mergeCell ref="G5:G6"/>
    <mergeCell ref="H5:J5"/>
    <mergeCell ref="AC5:AE5"/>
    <mergeCell ref="AF5:AH5"/>
    <mergeCell ref="AI5:AK5"/>
    <mergeCell ref="AL5:AN5"/>
    <mergeCell ref="T5:V5"/>
    <mergeCell ref="K5:M5"/>
    <mergeCell ref="N5:P5"/>
    <mergeCell ref="AR8:AR9"/>
    <mergeCell ref="A10:C11"/>
    <mergeCell ref="AR10:AR18"/>
    <mergeCell ref="Z5:AB5"/>
    <mergeCell ref="A32:A33"/>
    <mergeCell ref="B32:B33"/>
    <mergeCell ref="C32:C33"/>
    <mergeCell ref="A19:C20"/>
    <mergeCell ref="W5:Y5"/>
    <mergeCell ref="A17:C18"/>
    <mergeCell ref="Q5:S5"/>
    <mergeCell ref="A24:A25"/>
    <mergeCell ref="B24:B25"/>
    <mergeCell ref="C24:C25"/>
    <mergeCell ref="C30:C31"/>
    <mergeCell ref="A12:C12"/>
    <mergeCell ref="A13:C14"/>
    <mergeCell ref="A15:C16"/>
    <mergeCell ref="A8:C9"/>
    <mergeCell ref="AR30:AR31"/>
    <mergeCell ref="AR24:AR25"/>
    <mergeCell ref="A21:AR21"/>
    <mergeCell ref="A22:A23"/>
    <mergeCell ref="B22:B23"/>
    <mergeCell ref="AR42:AR43"/>
    <mergeCell ref="A44:A45"/>
    <mergeCell ref="B44:B45"/>
    <mergeCell ref="C44:C45"/>
    <mergeCell ref="AR44:AR45"/>
    <mergeCell ref="A46:A47"/>
    <mergeCell ref="B46:B47"/>
    <mergeCell ref="C46:C47"/>
    <mergeCell ref="AR46:AR47"/>
    <mergeCell ref="A48:A49"/>
    <mergeCell ref="B48:B49"/>
    <mergeCell ref="C48:C49"/>
    <mergeCell ref="AR48:AR49"/>
    <mergeCell ref="A50:A51"/>
    <mergeCell ref="B50:B51"/>
    <mergeCell ref="C50:C51"/>
    <mergeCell ref="AR50:AR51"/>
    <mergeCell ref="A60:A61"/>
    <mergeCell ref="B60:B61"/>
    <mergeCell ref="C60:C61"/>
    <mergeCell ref="AR60:AR61"/>
    <mergeCell ref="A52:A53"/>
    <mergeCell ref="B52:B53"/>
    <mergeCell ref="C52:C53"/>
    <mergeCell ref="AR52:AR53"/>
    <mergeCell ref="A54:A55"/>
    <mergeCell ref="B54:B55"/>
    <mergeCell ref="C54:C55"/>
    <mergeCell ref="AR54:AR55"/>
    <mergeCell ref="A56:A57"/>
    <mergeCell ref="B56:B57"/>
    <mergeCell ref="C56:C57"/>
    <mergeCell ref="AR56:AR57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78" max="4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17"/>
  <sheetViews>
    <sheetView zoomScale="90" zoomScaleNormal="9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K9" sqref="K9"/>
    </sheetView>
  </sheetViews>
  <sheetFormatPr defaultColWidth="9.109375" defaultRowHeight="13.8"/>
  <cols>
    <col min="1" max="1" width="4" style="9" customWidth="1"/>
    <col min="2" max="2" width="36" style="9" customWidth="1"/>
    <col min="3" max="3" width="10" style="9" customWidth="1"/>
    <col min="4" max="4" width="7.33203125" style="9" customWidth="1"/>
    <col min="5" max="5" width="8" style="9" customWidth="1"/>
    <col min="6" max="6" width="13" style="11" customWidth="1"/>
    <col min="7" max="8" width="6.44140625" style="9" customWidth="1"/>
    <col min="9" max="9" width="5.6640625" style="9" customWidth="1"/>
    <col min="10" max="10" width="5.44140625" style="9" customWidth="1"/>
    <col min="11" max="11" width="6.109375" style="9" customWidth="1"/>
    <col min="12" max="12" width="4.44140625" style="9" bestFit="1" customWidth="1"/>
    <col min="13" max="13" width="5.5546875" style="9" customWidth="1"/>
    <col min="14" max="14" width="5.44140625" style="9" customWidth="1"/>
    <col min="15" max="15" width="4.44140625" style="9" bestFit="1" customWidth="1"/>
    <col min="16" max="17" width="6.109375" style="9" customWidth="1"/>
    <col min="18" max="18" width="2.6640625" style="9" bestFit="1" customWidth="1"/>
    <col min="19" max="19" width="4.88671875" style="9" customWidth="1"/>
    <col min="20" max="20" width="5.33203125" style="9" customWidth="1"/>
    <col min="21" max="21" width="4.44140625" style="9" bestFit="1" customWidth="1"/>
    <col min="22" max="22" width="5.6640625" style="9" customWidth="1"/>
    <col min="23" max="23" width="5.109375" style="9" customWidth="1"/>
    <col min="24" max="24" width="4.44140625" style="9" bestFit="1" customWidth="1"/>
    <col min="25" max="25" width="5.6640625" style="9" customWidth="1"/>
    <col min="26" max="26" width="5" style="9" customWidth="1"/>
    <col min="27" max="27" width="4.44140625" style="9" customWidth="1"/>
    <col min="28" max="28" width="4.6640625" style="9" customWidth="1"/>
    <col min="29" max="29" width="4.5546875" style="9" customWidth="1"/>
    <col min="30" max="30" width="2.6640625" style="9" bestFit="1" customWidth="1"/>
    <col min="31" max="31" width="5" style="9" customWidth="1"/>
    <col min="32" max="32" width="5.109375" style="9" customWidth="1"/>
    <col min="33" max="33" width="2.6640625" style="9" bestFit="1" customWidth="1"/>
    <col min="34" max="34" width="5" style="9" customWidth="1"/>
    <col min="35" max="35" width="5.109375" style="9" customWidth="1"/>
    <col min="36" max="36" width="2.6640625" style="9" bestFit="1" customWidth="1"/>
    <col min="37" max="37" width="4.6640625" style="9" customWidth="1"/>
    <col min="38" max="38" width="6" style="9" customWidth="1"/>
    <col min="39" max="39" width="2.6640625" style="9" bestFit="1" customWidth="1"/>
    <col min="40" max="40" width="4.88671875" style="9" customWidth="1"/>
    <col min="41" max="41" width="5.33203125" style="9" customWidth="1"/>
    <col min="42" max="42" width="2.6640625" style="9" bestFit="1" customWidth="1"/>
    <col min="43" max="43" width="14.88671875" style="9" customWidth="1"/>
    <col min="44" max="16384" width="9.109375" style="9"/>
  </cols>
  <sheetData>
    <row r="1" spans="1:43">
      <c r="AE1" s="28" t="s">
        <v>292</v>
      </c>
      <c r="AF1" s="28"/>
      <c r="AG1" s="28"/>
      <c r="AH1" s="28"/>
      <c r="AI1" s="28"/>
      <c r="AJ1" s="28"/>
      <c r="AK1" s="28"/>
      <c r="AL1" s="28"/>
      <c r="AM1" s="28"/>
    </row>
    <row r="2" spans="1:43" ht="15.9" customHeight="1">
      <c r="A2" s="28" t="s">
        <v>348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</row>
    <row r="3" spans="1:43" ht="15.9" customHeight="1"/>
    <row r="4" spans="1:43" ht="14.4" thickBot="1"/>
    <row r="5" spans="1:43" ht="12.75" customHeight="1" thickBot="1">
      <c r="A5" s="29" t="s">
        <v>0</v>
      </c>
      <c r="B5" s="29" t="s">
        <v>291</v>
      </c>
      <c r="C5" s="29" t="s">
        <v>264</v>
      </c>
      <c r="D5" s="29" t="s">
        <v>315</v>
      </c>
      <c r="E5" s="29"/>
      <c r="F5" s="29"/>
      <c r="G5" s="29" t="s">
        <v>255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 t="s">
        <v>290</v>
      </c>
    </row>
    <row r="6" spans="1:43" ht="66.75" customHeight="1">
      <c r="A6" s="29"/>
      <c r="B6" s="29"/>
      <c r="C6" s="29"/>
      <c r="D6" s="29"/>
      <c r="E6" s="29"/>
      <c r="F6" s="29"/>
      <c r="G6" s="29" t="s">
        <v>17</v>
      </c>
      <c r="H6" s="29"/>
      <c r="I6" s="29"/>
      <c r="J6" s="29" t="s">
        <v>18</v>
      </c>
      <c r="K6" s="29"/>
      <c r="L6" s="29"/>
      <c r="M6" s="29" t="s">
        <v>22</v>
      </c>
      <c r="N6" s="29"/>
      <c r="O6" s="29"/>
      <c r="P6" s="29" t="s">
        <v>24</v>
      </c>
      <c r="Q6" s="29"/>
      <c r="R6" s="29"/>
      <c r="S6" s="29" t="s">
        <v>25</v>
      </c>
      <c r="T6" s="29"/>
      <c r="U6" s="29"/>
      <c r="V6" s="29" t="s">
        <v>26</v>
      </c>
      <c r="W6" s="29"/>
      <c r="X6" s="29"/>
      <c r="Y6" s="29" t="s">
        <v>28</v>
      </c>
      <c r="Z6" s="29"/>
      <c r="AA6" s="29"/>
      <c r="AB6" s="29" t="s">
        <v>29</v>
      </c>
      <c r="AC6" s="29"/>
      <c r="AD6" s="29"/>
      <c r="AE6" s="29" t="s">
        <v>30</v>
      </c>
      <c r="AF6" s="29"/>
      <c r="AG6" s="29"/>
      <c r="AH6" s="29" t="s">
        <v>32</v>
      </c>
      <c r="AI6" s="29"/>
      <c r="AJ6" s="29"/>
      <c r="AK6" s="29" t="s">
        <v>33</v>
      </c>
      <c r="AL6" s="29"/>
      <c r="AM6" s="29"/>
      <c r="AN6" s="29" t="s">
        <v>34</v>
      </c>
      <c r="AO6" s="29"/>
      <c r="AP6" s="29"/>
      <c r="AQ6" s="29"/>
    </row>
    <row r="7" spans="1:43" ht="28.2" thickBot="1">
      <c r="A7" s="12"/>
      <c r="B7" s="12"/>
      <c r="C7" s="12"/>
      <c r="D7" s="12" t="s">
        <v>20</v>
      </c>
      <c r="E7" s="12" t="s">
        <v>21</v>
      </c>
      <c r="F7" s="13" t="s">
        <v>19</v>
      </c>
      <c r="G7" s="12" t="s">
        <v>20</v>
      </c>
      <c r="H7" s="12" t="s">
        <v>21</v>
      </c>
      <c r="I7" s="12" t="s">
        <v>19</v>
      </c>
      <c r="J7" s="12" t="s">
        <v>20</v>
      </c>
      <c r="K7" s="12" t="s">
        <v>21</v>
      </c>
      <c r="L7" s="12" t="s">
        <v>19</v>
      </c>
      <c r="M7" s="12" t="s">
        <v>20</v>
      </c>
      <c r="N7" s="12" t="s">
        <v>21</v>
      </c>
      <c r="O7" s="12" t="s">
        <v>19</v>
      </c>
      <c r="P7" s="12" t="s">
        <v>20</v>
      </c>
      <c r="Q7" s="12" t="s">
        <v>21</v>
      </c>
      <c r="R7" s="12" t="s">
        <v>19</v>
      </c>
      <c r="S7" s="12" t="s">
        <v>20</v>
      </c>
      <c r="T7" s="12" t="s">
        <v>21</v>
      </c>
      <c r="U7" s="12" t="s">
        <v>19</v>
      </c>
      <c r="V7" s="12" t="s">
        <v>20</v>
      </c>
      <c r="W7" s="12" t="s">
        <v>21</v>
      </c>
      <c r="X7" s="12" t="s">
        <v>19</v>
      </c>
      <c r="Y7" s="12" t="s">
        <v>20</v>
      </c>
      <c r="Z7" s="12" t="s">
        <v>21</v>
      </c>
      <c r="AA7" s="12" t="s">
        <v>19</v>
      </c>
      <c r="AB7" s="12" t="s">
        <v>20</v>
      </c>
      <c r="AC7" s="12" t="s">
        <v>21</v>
      </c>
      <c r="AD7" s="12" t="s">
        <v>19</v>
      </c>
      <c r="AE7" s="12" t="s">
        <v>20</v>
      </c>
      <c r="AF7" s="12" t="s">
        <v>21</v>
      </c>
      <c r="AG7" s="12" t="s">
        <v>19</v>
      </c>
      <c r="AH7" s="12" t="s">
        <v>20</v>
      </c>
      <c r="AI7" s="12" t="s">
        <v>21</v>
      </c>
      <c r="AJ7" s="12" t="s">
        <v>19</v>
      </c>
      <c r="AK7" s="12" t="s">
        <v>20</v>
      </c>
      <c r="AL7" s="12" t="s">
        <v>21</v>
      </c>
      <c r="AM7" s="12" t="s">
        <v>19</v>
      </c>
      <c r="AN7" s="12" t="s">
        <v>20</v>
      </c>
      <c r="AO7" s="12" t="s">
        <v>21</v>
      </c>
      <c r="AP7" s="12" t="s">
        <v>19</v>
      </c>
      <c r="AQ7" s="29"/>
    </row>
    <row r="8" spans="1:43" ht="41.4">
      <c r="A8" s="12">
        <v>1</v>
      </c>
      <c r="B8" s="12" t="s">
        <v>311</v>
      </c>
      <c r="C8" s="12">
        <v>100</v>
      </c>
      <c r="D8" s="12">
        <v>100</v>
      </c>
      <c r="E8" s="12">
        <v>100</v>
      </c>
      <c r="F8" s="13">
        <f>SUM(E8/D8)</f>
        <v>1</v>
      </c>
      <c r="G8" s="12">
        <v>100</v>
      </c>
      <c r="H8" s="12">
        <v>100</v>
      </c>
      <c r="I8" s="12">
        <f>SUM(H8/G8)</f>
        <v>1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</row>
    <row r="9" spans="1:43" ht="62.25" customHeight="1">
      <c r="A9" s="12">
        <v>2</v>
      </c>
      <c r="B9" s="12" t="s">
        <v>312</v>
      </c>
      <c r="C9" s="12">
        <v>679</v>
      </c>
      <c r="D9" s="12">
        <v>45</v>
      </c>
      <c r="E9" s="12">
        <f>SUM(H9+K9+N9+Q9+T9+W9+Z9+AC9+AF9+AI9+AL9+AO9)</f>
        <v>24</v>
      </c>
      <c r="F9" s="13">
        <f>SUM(E9/D9)</f>
        <v>0.53333333333333333</v>
      </c>
      <c r="G9" s="12"/>
      <c r="H9" s="12"/>
      <c r="I9" s="12"/>
      <c r="J9" s="12"/>
      <c r="K9" s="12"/>
      <c r="L9" s="12"/>
      <c r="M9" s="12">
        <v>13</v>
      </c>
      <c r="N9" s="12">
        <v>13</v>
      </c>
      <c r="O9" s="12">
        <v>100</v>
      </c>
      <c r="P9" s="12"/>
      <c r="Q9" s="12"/>
      <c r="R9" s="12"/>
      <c r="S9" s="12">
        <v>2</v>
      </c>
      <c r="T9" s="12">
        <v>2</v>
      </c>
      <c r="U9" s="12">
        <v>100</v>
      </c>
      <c r="V9" s="12">
        <v>1</v>
      </c>
      <c r="W9" s="12">
        <v>1</v>
      </c>
      <c r="X9" s="12">
        <v>100</v>
      </c>
      <c r="Y9" s="12"/>
      <c r="Z9" s="12"/>
      <c r="AA9" s="12"/>
      <c r="AB9" s="12"/>
      <c r="AC9" s="12">
        <v>8</v>
      </c>
      <c r="AD9" s="12"/>
      <c r="AE9" s="12"/>
      <c r="AF9" s="12"/>
      <c r="AG9" s="12"/>
      <c r="AH9" s="12"/>
      <c r="AI9" s="12"/>
      <c r="AJ9" s="12"/>
      <c r="AK9" s="12">
        <f>D9-E9</f>
        <v>21</v>
      </c>
      <c r="AL9" s="12"/>
      <c r="AM9" s="12"/>
      <c r="AN9" s="12"/>
      <c r="AO9" s="12"/>
      <c r="AP9" s="12"/>
      <c r="AQ9" s="12"/>
    </row>
    <row r="10" spans="1:43" ht="124.2">
      <c r="A10" s="12">
        <v>3</v>
      </c>
      <c r="B10" s="12" t="s">
        <v>338</v>
      </c>
      <c r="C10" s="12">
        <v>625</v>
      </c>
      <c r="D10" s="12">
        <v>20</v>
      </c>
      <c r="E10" s="12">
        <f>SUM(H10+K10+N10+Q10+T10+W10+Z10+AC10+AF10+AI10+AL10+AO10)</f>
        <v>0</v>
      </c>
      <c r="F10" s="13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>
        <v>20</v>
      </c>
      <c r="AL10" s="12"/>
      <c r="AM10" s="12"/>
      <c r="AN10" s="12"/>
      <c r="AO10" s="12"/>
      <c r="AP10" s="12"/>
      <c r="AQ10" s="12"/>
    </row>
    <row r="11" spans="1:43" ht="55.2">
      <c r="A11" s="12">
        <v>4</v>
      </c>
      <c r="B11" s="12" t="s">
        <v>313</v>
      </c>
      <c r="C11" s="12">
        <v>1362</v>
      </c>
      <c r="D11" s="12">
        <v>532</v>
      </c>
      <c r="E11" s="12">
        <f>SUM(H11+K11+N11+Q11+T11+W11+Z11+AC11+AF11+AI11+AL11+AO11)</f>
        <v>102</v>
      </c>
      <c r="F11" s="13">
        <f>SUM(E11/D11)</f>
        <v>0.19172932330827067</v>
      </c>
      <c r="G11" s="12"/>
      <c r="H11" s="12"/>
      <c r="I11" s="12"/>
      <c r="J11" s="12">
        <v>1</v>
      </c>
      <c r="K11" s="12">
        <v>1</v>
      </c>
      <c r="L11" s="12">
        <v>100</v>
      </c>
      <c r="M11" s="12">
        <v>20</v>
      </c>
      <c r="N11" s="12">
        <v>20</v>
      </c>
      <c r="O11" s="12">
        <v>100</v>
      </c>
      <c r="P11" s="12"/>
      <c r="Q11" s="12"/>
      <c r="R11" s="12"/>
      <c r="S11" s="12"/>
      <c r="T11" s="12"/>
      <c r="U11" s="12"/>
      <c r="V11" s="12">
        <v>50</v>
      </c>
      <c r="W11" s="12">
        <v>50</v>
      </c>
      <c r="X11" s="12">
        <v>100</v>
      </c>
      <c r="Y11" s="12">
        <v>18</v>
      </c>
      <c r="Z11" s="12">
        <v>18</v>
      </c>
      <c r="AA11" s="12">
        <v>100</v>
      </c>
      <c r="AB11" s="12"/>
      <c r="AC11" s="12"/>
      <c r="AD11" s="12"/>
      <c r="AE11" s="12"/>
      <c r="AF11" s="12">
        <f>8+5</f>
        <v>13</v>
      </c>
      <c r="AG11" s="12"/>
      <c r="AH11" s="12"/>
      <c r="AI11" s="12"/>
      <c r="AJ11" s="12"/>
      <c r="AK11" s="12">
        <f>D11-K11-N11-W11-Z11</f>
        <v>443</v>
      </c>
      <c r="AL11" s="12"/>
      <c r="AM11" s="12"/>
      <c r="AN11" s="12"/>
      <c r="AO11" s="12"/>
      <c r="AP11" s="12"/>
      <c r="AQ11" s="12"/>
    </row>
    <row r="12" spans="1:43" ht="69">
      <c r="A12" s="12">
        <v>5</v>
      </c>
      <c r="B12" s="12" t="s">
        <v>314</v>
      </c>
      <c r="C12" s="12">
        <v>100</v>
      </c>
      <c r="D12" s="12">
        <v>100</v>
      </c>
      <c r="E12" s="12"/>
      <c r="F12" s="13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>
        <v>100</v>
      </c>
      <c r="AO12" s="12"/>
      <c r="AP12" s="12"/>
      <c r="AQ12" s="12"/>
    </row>
    <row r="15" spans="1:43" ht="26.25" customHeight="1">
      <c r="A15" s="28" t="s">
        <v>347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</row>
    <row r="17" spans="1:1">
      <c r="A17" s="9" t="s">
        <v>336</v>
      </c>
    </row>
  </sheetData>
  <mergeCells count="21"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15:AO15"/>
    <mergeCell ref="AQ5:AQ7"/>
    <mergeCell ref="AE6:AG6"/>
    <mergeCell ref="AH6:AJ6"/>
    <mergeCell ref="AK6:AM6"/>
    <mergeCell ref="M6:O6"/>
    <mergeCell ref="P6:R6"/>
    <mergeCell ref="S6:U6"/>
    <mergeCell ref="V6:X6"/>
    <mergeCell ref="Y6:AA6"/>
    <mergeCell ref="AB6:AD6"/>
  </mergeCells>
  <pageMargins left="0.7" right="0.7" top="0.75" bottom="0.75" header="0.3" footer="0.3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X12"/>
  <sheetViews>
    <sheetView zoomScale="95" zoomScaleNormal="95" workbookViewId="0">
      <selection activeCell="B4" sqref="B4"/>
    </sheetView>
  </sheetViews>
  <sheetFormatPr defaultRowHeight="13.8"/>
  <cols>
    <col min="1" max="1" width="4.33203125" style="9" customWidth="1"/>
    <col min="2" max="2" width="36.88671875" style="9" customWidth="1"/>
    <col min="3" max="3" width="98.33203125" style="9" customWidth="1"/>
    <col min="4" max="256" width="8.88671875" style="9"/>
    <col min="257" max="257" width="4.33203125" style="9" customWidth="1"/>
    <col min="258" max="258" width="35.6640625" style="9" customWidth="1"/>
    <col min="259" max="259" width="40.5546875" style="9" customWidth="1"/>
    <col min="260" max="512" width="8.88671875" style="9"/>
    <col min="513" max="513" width="4.33203125" style="9" customWidth="1"/>
    <col min="514" max="514" width="35.6640625" style="9" customWidth="1"/>
    <col min="515" max="515" width="40.5546875" style="9" customWidth="1"/>
    <col min="516" max="768" width="8.88671875" style="9"/>
    <col min="769" max="769" width="4.33203125" style="9" customWidth="1"/>
    <col min="770" max="770" width="35.6640625" style="9" customWidth="1"/>
    <col min="771" max="771" width="40.5546875" style="9" customWidth="1"/>
    <col min="772" max="1024" width="8.88671875" style="9"/>
    <col min="1025" max="1025" width="4.33203125" style="9" customWidth="1"/>
    <col min="1026" max="1026" width="35.6640625" style="9" customWidth="1"/>
    <col min="1027" max="1027" width="40.5546875" style="9" customWidth="1"/>
    <col min="1028" max="1280" width="8.88671875" style="9"/>
    <col min="1281" max="1281" width="4.33203125" style="9" customWidth="1"/>
    <col min="1282" max="1282" width="35.6640625" style="9" customWidth="1"/>
    <col min="1283" max="1283" width="40.5546875" style="9" customWidth="1"/>
    <col min="1284" max="1536" width="8.88671875" style="9"/>
    <col min="1537" max="1537" width="4.33203125" style="9" customWidth="1"/>
    <col min="1538" max="1538" width="35.6640625" style="9" customWidth="1"/>
    <col min="1539" max="1539" width="40.5546875" style="9" customWidth="1"/>
    <col min="1540" max="1792" width="8.88671875" style="9"/>
    <col min="1793" max="1793" width="4.33203125" style="9" customWidth="1"/>
    <col min="1794" max="1794" width="35.6640625" style="9" customWidth="1"/>
    <col min="1795" max="1795" width="40.5546875" style="9" customWidth="1"/>
    <col min="1796" max="2048" width="8.88671875" style="9"/>
    <col min="2049" max="2049" width="4.33203125" style="9" customWidth="1"/>
    <col min="2050" max="2050" width="35.6640625" style="9" customWidth="1"/>
    <col min="2051" max="2051" width="40.5546875" style="9" customWidth="1"/>
    <col min="2052" max="2304" width="8.88671875" style="9"/>
    <col min="2305" max="2305" width="4.33203125" style="9" customWidth="1"/>
    <col min="2306" max="2306" width="35.6640625" style="9" customWidth="1"/>
    <col min="2307" max="2307" width="40.5546875" style="9" customWidth="1"/>
    <col min="2308" max="2560" width="8.88671875" style="9"/>
    <col min="2561" max="2561" width="4.33203125" style="9" customWidth="1"/>
    <col min="2562" max="2562" width="35.6640625" style="9" customWidth="1"/>
    <col min="2563" max="2563" width="40.5546875" style="9" customWidth="1"/>
    <col min="2564" max="2816" width="8.88671875" style="9"/>
    <col min="2817" max="2817" width="4.33203125" style="9" customWidth="1"/>
    <col min="2818" max="2818" width="35.6640625" style="9" customWidth="1"/>
    <col min="2819" max="2819" width="40.5546875" style="9" customWidth="1"/>
    <col min="2820" max="3072" width="8.88671875" style="9"/>
    <col min="3073" max="3073" width="4.33203125" style="9" customWidth="1"/>
    <col min="3074" max="3074" width="35.6640625" style="9" customWidth="1"/>
    <col min="3075" max="3075" width="40.5546875" style="9" customWidth="1"/>
    <col min="3076" max="3328" width="8.88671875" style="9"/>
    <col min="3329" max="3329" width="4.33203125" style="9" customWidth="1"/>
    <col min="3330" max="3330" width="35.6640625" style="9" customWidth="1"/>
    <col min="3331" max="3331" width="40.5546875" style="9" customWidth="1"/>
    <col min="3332" max="3584" width="8.88671875" style="9"/>
    <col min="3585" max="3585" width="4.33203125" style="9" customWidth="1"/>
    <col min="3586" max="3586" width="35.6640625" style="9" customWidth="1"/>
    <col min="3587" max="3587" width="40.5546875" style="9" customWidth="1"/>
    <col min="3588" max="3840" width="8.88671875" style="9"/>
    <col min="3841" max="3841" width="4.33203125" style="9" customWidth="1"/>
    <col min="3842" max="3842" width="35.6640625" style="9" customWidth="1"/>
    <col min="3843" max="3843" width="40.5546875" style="9" customWidth="1"/>
    <col min="3844" max="4096" width="8.88671875" style="9"/>
    <col min="4097" max="4097" width="4.33203125" style="9" customWidth="1"/>
    <col min="4098" max="4098" width="35.6640625" style="9" customWidth="1"/>
    <col min="4099" max="4099" width="40.5546875" style="9" customWidth="1"/>
    <col min="4100" max="4352" width="8.88671875" style="9"/>
    <col min="4353" max="4353" width="4.33203125" style="9" customWidth="1"/>
    <col min="4354" max="4354" width="35.6640625" style="9" customWidth="1"/>
    <col min="4355" max="4355" width="40.5546875" style="9" customWidth="1"/>
    <col min="4356" max="4608" width="8.88671875" style="9"/>
    <col min="4609" max="4609" width="4.33203125" style="9" customWidth="1"/>
    <col min="4610" max="4610" width="35.6640625" style="9" customWidth="1"/>
    <col min="4611" max="4611" width="40.5546875" style="9" customWidth="1"/>
    <col min="4612" max="4864" width="8.88671875" style="9"/>
    <col min="4865" max="4865" width="4.33203125" style="9" customWidth="1"/>
    <col min="4866" max="4866" width="35.6640625" style="9" customWidth="1"/>
    <col min="4867" max="4867" width="40.5546875" style="9" customWidth="1"/>
    <col min="4868" max="5120" width="8.88671875" style="9"/>
    <col min="5121" max="5121" width="4.33203125" style="9" customWidth="1"/>
    <col min="5122" max="5122" width="35.6640625" style="9" customWidth="1"/>
    <col min="5123" max="5123" width="40.5546875" style="9" customWidth="1"/>
    <col min="5124" max="5376" width="8.88671875" style="9"/>
    <col min="5377" max="5377" width="4.33203125" style="9" customWidth="1"/>
    <col min="5378" max="5378" width="35.6640625" style="9" customWidth="1"/>
    <col min="5379" max="5379" width="40.5546875" style="9" customWidth="1"/>
    <col min="5380" max="5632" width="8.88671875" style="9"/>
    <col min="5633" max="5633" width="4.33203125" style="9" customWidth="1"/>
    <col min="5634" max="5634" width="35.6640625" style="9" customWidth="1"/>
    <col min="5635" max="5635" width="40.5546875" style="9" customWidth="1"/>
    <col min="5636" max="5888" width="8.88671875" style="9"/>
    <col min="5889" max="5889" width="4.33203125" style="9" customWidth="1"/>
    <col min="5890" max="5890" width="35.6640625" style="9" customWidth="1"/>
    <col min="5891" max="5891" width="40.5546875" style="9" customWidth="1"/>
    <col min="5892" max="6144" width="8.88671875" style="9"/>
    <col min="6145" max="6145" width="4.33203125" style="9" customWidth="1"/>
    <col min="6146" max="6146" width="35.6640625" style="9" customWidth="1"/>
    <col min="6147" max="6147" width="40.5546875" style="9" customWidth="1"/>
    <col min="6148" max="6400" width="8.88671875" style="9"/>
    <col min="6401" max="6401" width="4.33203125" style="9" customWidth="1"/>
    <col min="6402" max="6402" width="35.6640625" style="9" customWidth="1"/>
    <col min="6403" max="6403" width="40.5546875" style="9" customWidth="1"/>
    <col min="6404" max="6656" width="8.88671875" style="9"/>
    <col min="6657" max="6657" width="4.33203125" style="9" customWidth="1"/>
    <col min="6658" max="6658" width="35.6640625" style="9" customWidth="1"/>
    <col min="6659" max="6659" width="40.5546875" style="9" customWidth="1"/>
    <col min="6660" max="6912" width="8.88671875" style="9"/>
    <col min="6913" max="6913" width="4.33203125" style="9" customWidth="1"/>
    <col min="6914" max="6914" width="35.6640625" style="9" customWidth="1"/>
    <col min="6915" max="6915" width="40.5546875" style="9" customWidth="1"/>
    <col min="6916" max="7168" width="8.88671875" style="9"/>
    <col min="7169" max="7169" width="4.33203125" style="9" customWidth="1"/>
    <col min="7170" max="7170" width="35.6640625" style="9" customWidth="1"/>
    <col min="7171" max="7171" width="40.5546875" style="9" customWidth="1"/>
    <col min="7172" max="7424" width="8.88671875" style="9"/>
    <col min="7425" max="7425" width="4.33203125" style="9" customWidth="1"/>
    <col min="7426" max="7426" width="35.6640625" style="9" customWidth="1"/>
    <col min="7427" max="7427" width="40.5546875" style="9" customWidth="1"/>
    <col min="7428" max="7680" width="8.88671875" style="9"/>
    <col min="7681" max="7681" width="4.33203125" style="9" customWidth="1"/>
    <col min="7682" max="7682" width="35.6640625" style="9" customWidth="1"/>
    <col min="7683" max="7683" width="40.5546875" style="9" customWidth="1"/>
    <col min="7684" max="7936" width="8.88671875" style="9"/>
    <col min="7937" max="7937" width="4.33203125" style="9" customWidth="1"/>
    <col min="7938" max="7938" width="35.6640625" style="9" customWidth="1"/>
    <col min="7939" max="7939" width="40.5546875" style="9" customWidth="1"/>
    <col min="7940" max="8192" width="8.88671875" style="9"/>
    <col min="8193" max="8193" width="4.33203125" style="9" customWidth="1"/>
    <col min="8194" max="8194" width="35.6640625" style="9" customWidth="1"/>
    <col min="8195" max="8195" width="40.5546875" style="9" customWidth="1"/>
    <col min="8196" max="8448" width="8.88671875" style="9"/>
    <col min="8449" max="8449" width="4.33203125" style="9" customWidth="1"/>
    <col min="8450" max="8450" width="35.6640625" style="9" customWidth="1"/>
    <col min="8451" max="8451" width="40.5546875" style="9" customWidth="1"/>
    <col min="8452" max="8704" width="8.88671875" style="9"/>
    <col min="8705" max="8705" width="4.33203125" style="9" customWidth="1"/>
    <col min="8706" max="8706" width="35.6640625" style="9" customWidth="1"/>
    <col min="8707" max="8707" width="40.5546875" style="9" customWidth="1"/>
    <col min="8708" max="8960" width="8.88671875" style="9"/>
    <col min="8961" max="8961" width="4.33203125" style="9" customWidth="1"/>
    <col min="8962" max="8962" width="35.6640625" style="9" customWidth="1"/>
    <col min="8963" max="8963" width="40.5546875" style="9" customWidth="1"/>
    <col min="8964" max="9216" width="8.88671875" style="9"/>
    <col min="9217" max="9217" width="4.33203125" style="9" customWidth="1"/>
    <col min="9218" max="9218" width="35.6640625" style="9" customWidth="1"/>
    <col min="9219" max="9219" width="40.5546875" style="9" customWidth="1"/>
    <col min="9220" max="9472" width="8.88671875" style="9"/>
    <col min="9473" max="9473" width="4.33203125" style="9" customWidth="1"/>
    <col min="9474" max="9474" width="35.6640625" style="9" customWidth="1"/>
    <col min="9475" max="9475" width="40.5546875" style="9" customWidth="1"/>
    <col min="9476" max="9728" width="8.88671875" style="9"/>
    <col min="9729" max="9729" width="4.33203125" style="9" customWidth="1"/>
    <col min="9730" max="9730" width="35.6640625" style="9" customWidth="1"/>
    <col min="9731" max="9731" width="40.5546875" style="9" customWidth="1"/>
    <col min="9732" max="9984" width="8.88671875" style="9"/>
    <col min="9985" max="9985" width="4.33203125" style="9" customWidth="1"/>
    <col min="9986" max="9986" width="35.6640625" style="9" customWidth="1"/>
    <col min="9987" max="9987" width="40.5546875" style="9" customWidth="1"/>
    <col min="9988" max="10240" width="8.88671875" style="9"/>
    <col min="10241" max="10241" width="4.33203125" style="9" customWidth="1"/>
    <col min="10242" max="10242" width="35.6640625" style="9" customWidth="1"/>
    <col min="10243" max="10243" width="40.5546875" style="9" customWidth="1"/>
    <col min="10244" max="10496" width="8.88671875" style="9"/>
    <col min="10497" max="10497" width="4.33203125" style="9" customWidth="1"/>
    <col min="10498" max="10498" width="35.6640625" style="9" customWidth="1"/>
    <col min="10499" max="10499" width="40.5546875" style="9" customWidth="1"/>
    <col min="10500" max="10752" width="8.88671875" style="9"/>
    <col min="10753" max="10753" width="4.33203125" style="9" customWidth="1"/>
    <col min="10754" max="10754" width="35.6640625" style="9" customWidth="1"/>
    <col min="10755" max="10755" width="40.5546875" style="9" customWidth="1"/>
    <col min="10756" max="11008" width="8.88671875" style="9"/>
    <col min="11009" max="11009" width="4.33203125" style="9" customWidth="1"/>
    <col min="11010" max="11010" width="35.6640625" style="9" customWidth="1"/>
    <col min="11011" max="11011" width="40.5546875" style="9" customWidth="1"/>
    <col min="11012" max="11264" width="8.88671875" style="9"/>
    <col min="11265" max="11265" width="4.33203125" style="9" customWidth="1"/>
    <col min="11266" max="11266" width="35.6640625" style="9" customWidth="1"/>
    <col min="11267" max="11267" width="40.5546875" style="9" customWidth="1"/>
    <col min="11268" max="11520" width="8.88671875" style="9"/>
    <col min="11521" max="11521" width="4.33203125" style="9" customWidth="1"/>
    <col min="11522" max="11522" width="35.6640625" style="9" customWidth="1"/>
    <col min="11523" max="11523" width="40.5546875" style="9" customWidth="1"/>
    <col min="11524" max="11776" width="8.88671875" style="9"/>
    <col min="11777" max="11777" width="4.33203125" style="9" customWidth="1"/>
    <col min="11778" max="11778" width="35.6640625" style="9" customWidth="1"/>
    <col min="11779" max="11779" width="40.5546875" style="9" customWidth="1"/>
    <col min="11780" max="12032" width="8.88671875" style="9"/>
    <col min="12033" max="12033" width="4.33203125" style="9" customWidth="1"/>
    <col min="12034" max="12034" width="35.6640625" style="9" customWidth="1"/>
    <col min="12035" max="12035" width="40.5546875" style="9" customWidth="1"/>
    <col min="12036" max="12288" width="8.88671875" style="9"/>
    <col min="12289" max="12289" width="4.33203125" style="9" customWidth="1"/>
    <col min="12290" max="12290" width="35.6640625" style="9" customWidth="1"/>
    <col min="12291" max="12291" width="40.5546875" style="9" customWidth="1"/>
    <col min="12292" max="12544" width="8.88671875" style="9"/>
    <col min="12545" max="12545" width="4.33203125" style="9" customWidth="1"/>
    <col min="12546" max="12546" width="35.6640625" style="9" customWidth="1"/>
    <col min="12547" max="12547" width="40.5546875" style="9" customWidth="1"/>
    <col min="12548" max="12800" width="8.88671875" style="9"/>
    <col min="12801" max="12801" width="4.33203125" style="9" customWidth="1"/>
    <col min="12802" max="12802" width="35.6640625" style="9" customWidth="1"/>
    <col min="12803" max="12803" width="40.5546875" style="9" customWidth="1"/>
    <col min="12804" max="13056" width="8.88671875" style="9"/>
    <col min="13057" max="13057" width="4.33203125" style="9" customWidth="1"/>
    <col min="13058" max="13058" width="35.6640625" style="9" customWidth="1"/>
    <col min="13059" max="13059" width="40.5546875" style="9" customWidth="1"/>
    <col min="13060" max="13312" width="8.88671875" style="9"/>
    <col min="13313" max="13313" width="4.33203125" style="9" customWidth="1"/>
    <col min="13314" max="13314" width="35.6640625" style="9" customWidth="1"/>
    <col min="13315" max="13315" width="40.5546875" style="9" customWidth="1"/>
    <col min="13316" max="13568" width="8.88671875" style="9"/>
    <col min="13569" max="13569" width="4.33203125" style="9" customWidth="1"/>
    <col min="13570" max="13570" width="35.6640625" style="9" customWidth="1"/>
    <col min="13571" max="13571" width="40.5546875" style="9" customWidth="1"/>
    <col min="13572" max="13824" width="8.88671875" style="9"/>
    <col min="13825" max="13825" width="4.33203125" style="9" customWidth="1"/>
    <col min="13826" max="13826" width="35.6640625" style="9" customWidth="1"/>
    <col min="13827" max="13827" width="40.5546875" style="9" customWidth="1"/>
    <col min="13828" max="14080" width="8.88671875" style="9"/>
    <col min="14081" max="14081" width="4.33203125" style="9" customWidth="1"/>
    <col min="14082" max="14082" width="35.6640625" style="9" customWidth="1"/>
    <col min="14083" max="14083" width="40.5546875" style="9" customWidth="1"/>
    <col min="14084" max="14336" width="8.88671875" style="9"/>
    <col min="14337" max="14337" width="4.33203125" style="9" customWidth="1"/>
    <col min="14338" max="14338" width="35.6640625" style="9" customWidth="1"/>
    <col min="14339" max="14339" width="40.5546875" style="9" customWidth="1"/>
    <col min="14340" max="14592" width="8.88671875" style="9"/>
    <col min="14593" max="14593" width="4.33203125" style="9" customWidth="1"/>
    <col min="14594" max="14594" width="35.6640625" style="9" customWidth="1"/>
    <col min="14595" max="14595" width="40.5546875" style="9" customWidth="1"/>
    <col min="14596" max="14848" width="8.88671875" style="9"/>
    <col min="14849" max="14849" width="4.33203125" style="9" customWidth="1"/>
    <col min="14850" max="14850" width="35.6640625" style="9" customWidth="1"/>
    <col min="14851" max="14851" width="40.5546875" style="9" customWidth="1"/>
    <col min="14852" max="15104" width="8.88671875" style="9"/>
    <col min="15105" max="15105" width="4.33203125" style="9" customWidth="1"/>
    <col min="15106" max="15106" width="35.6640625" style="9" customWidth="1"/>
    <col min="15107" max="15107" width="40.5546875" style="9" customWidth="1"/>
    <col min="15108" max="15360" width="8.88671875" style="9"/>
    <col min="15361" max="15361" width="4.33203125" style="9" customWidth="1"/>
    <col min="15362" max="15362" width="35.6640625" style="9" customWidth="1"/>
    <col min="15363" max="15363" width="40.5546875" style="9" customWidth="1"/>
    <col min="15364" max="15616" width="8.88671875" style="9"/>
    <col min="15617" max="15617" width="4.33203125" style="9" customWidth="1"/>
    <col min="15618" max="15618" width="35.6640625" style="9" customWidth="1"/>
    <col min="15619" max="15619" width="40.5546875" style="9" customWidth="1"/>
    <col min="15620" max="15872" width="8.88671875" style="9"/>
    <col min="15873" max="15873" width="4.33203125" style="9" customWidth="1"/>
    <col min="15874" max="15874" width="35.6640625" style="9" customWidth="1"/>
    <col min="15875" max="15875" width="40.5546875" style="9" customWidth="1"/>
    <col min="15876" max="16128" width="8.88671875" style="9"/>
    <col min="16129" max="16129" width="4.33203125" style="9" customWidth="1"/>
    <col min="16130" max="16130" width="35.6640625" style="9" customWidth="1"/>
    <col min="16131" max="16131" width="40.5546875" style="9" customWidth="1"/>
    <col min="16132" max="16384" width="8.88671875" style="9"/>
  </cols>
  <sheetData>
    <row r="1" spans="1:76" ht="22.5" customHeight="1">
      <c r="C1" s="20" t="s">
        <v>349</v>
      </c>
    </row>
    <row r="2" spans="1:76" ht="44.4" customHeight="1">
      <c r="B2" s="30" t="s">
        <v>350</v>
      </c>
      <c r="C2" s="30"/>
    </row>
    <row r="3" spans="1:76" ht="71.400000000000006" customHeight="1">
      <c r="A3" s="18" t="s">
        <v>266</v>
      </c>
      <c r="B3" s="18" t="s">
        <v>273</v>
      </c>
      <c r="C3" s="18" t="s">
        <v>335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</row>
    <row r="4" spans="1:76" ht="27.6">
      <c r="A4" s="18" t="s">
        <v>267</v>
      </c>
      <c r="B4" s="18" t="s">
        <v>275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</row>
    <row r="5" spans="1:76" ht="111" customHeight="1">
      <c r="A5" s="18" t="s">
        <v>6</v>
      </c>
      <c r="B5" s="18" t="s">
        <v>310</v>
      </c>
      <c r="C5" s="18" t="s">
        <v>351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</row>
    <row r="6" spans="1:76" ht="69">
      <c r="A6" s="18" t="s">
        <v>268</v>
      </c>
      <c r="B6" s="18" t="s">
        <v>276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</row>
    <row r="7" spans="1:76" ht="27.6">
      <c r="A7" s="19"/>
      <c r="B7" s="19" t="s">
        <v>274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</row>
    <row r="10" spans="1:76" ht="34.5" customHeight="1">
      <c r="A10" s="28" t="s">
        <v>347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</row>
    <row r="12" spans="1:76">
      <c r="B12" s="28" t="s">
        <v>352</v>
      </c>
      <c r="C12" s="28"/>
      <c r="D12" s="28"/>
      <c r="E12" s="28"/>
      <c r="F12" s="28"/>
      <c r="G12" s="28"/>
      <c r="H12" s="28"/>
      <c r="I12" s="28"/>
    </row>
  </sheetData>
  <mergeCells count="3">
    <mergeCell ref="B2:C2"/>
    <mergeCell ref="A10:AT10"/>
    <mergeCell ref="B12:I1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2019-10-02T10:29:44Z</cp:lastPrinted>
  <dcterms:created xsi:type="dcterms:W3CDTF">2011-05-17T05:04:33Z</dcterms:created>
  <dcterms:modified xsi:type="dcterms:W3CDTF">2019-10-10T10:01:59Z</dcterms:modified>
</cp:coreProperties>
</file>